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квартал" sheetId="1" r:id="rId1"/>
  </sheets>
  <definedNames>
    <definedName name="_xlnm.Print_Titles" localSheetId="0">'1 квартал'!$4:$6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<sst xmlns="http://schemas.openxmlformats.org/spreadsheetml/2006/main" count="104" uniqueCount="90">
  <si>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</si>
  <si>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</si>
  <si>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</si>
  <si>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</si>
  <si>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</si>
  <si>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</si>
  <si>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</si>
  <si>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</si>
  <si>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</si>
  <si>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</si>
  <si>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</si>
  <si>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</si>
  <si>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</si>
  <si>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</si>
  <si>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</si>
  <si>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</si>
  <si>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</si>
  <si>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</si>
  <si>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</si>
  <si>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</si>
  <si>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</si>
  <si>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</si>
  <si>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</si>
  <si>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</si>
  <si>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</si>
  <si>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</si>
  <si>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</si>
  <si>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</si>
  <si>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</si>
  <si>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</si>
  <si>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</si>
  <si>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</si>
  <si>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</si>
  <si>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</si>
  <si>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</si>
  <si>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</si>
  <si>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</si>
  <si>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</si>
  <si>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</si>
  <si>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</si>
  <si>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</si>
  <si>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</si>
  <si>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</si>
  <si>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</si>
  <si>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</si>
  <si>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</si>
  <si>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</si>
  <si>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</si>
  <si>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</si>
  <si>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</si>
  <si>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</si>
  <si>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</si>
  <si>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</si>
  <si>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</si>
  <si>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</si>
  <si>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</si>
  <si>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</si>
  <si>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</si>
  <si>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</si>
  <si>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</si>
  <si>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</si>
  <si>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</si>
  <si>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в том числе</t>
  </si>
  <si>
    <t>муниципальный район</t>
  </si>
  <si>
    <t>поселения</t>
  </si>
  <si>
    <t>Медицинская помощь в дневных стационарах всех типов</t>
  </si>
  <si>
    <t>Скорая медицинская помощь</t>
  </si>
  <si>
    <t xml:space="preserve">Другие вопросы в области культуры и кинематографии </t>
  </si>
  <si>
    <t xml:space="preserve">Здравоохранение  </t>
  </si>
  <si>
    <t>Физическая культура</t>
  </si>
  <si>
    <t>Массовый спорт</t>
  </si>
  <si>
    <t>Другие вопросы в области  физической культуры и спорта</t>
  </si>
  <si>
    <t xml:space="preserve">Культура и кинематография 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</si>
  <si>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</si>
  <si>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</si>
  <si>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</si>
  <si>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</si>
  <si>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консолидированный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</si>
  <si>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</si>
  <si>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здравоохранения 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</si>
  <si>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</si>
  <si>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</si>
  <si>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</si>
  <si>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Органы юстиции</t>
  </si>
  <si>
    <t>Прочие межбюджетные трансферты общего характера</t>
  </si>
  <si>
    <t>Дополнительное образование детей</t>
  </si>
  <si>
    <t>Исполнено, всего (без межбюджетных трансфертов) за 1 квартал 2021 года, тыс. рублей</t>
  </si>
  <si>
    <t>Сведения об исполнении консолидированного бюджета Нижневартовского района за I квартал 2022 года по расходам в разрезе разделов и подразделов классификации расходов бюджета в сравнении с соответствующим периодом 2021 года</t>
  </si>
  <si>
    <t>Темп роста 2022/2021, %</t>
  </si>
  <si>
    <t>Исполнено, всего (без межбюджетных трансфертов) за 1 квартал 2022 года, тыс. рублей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</si>
</sst>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"/>
    <numFmt numFmtId="183" formatCode="00"/>
    <numFmt numFmtId="184" formatCode="0000000"/>
    <numFmt numFmtId="185" formatCode="000000"/>
    <numFmt numFmtId="186" formatCode="#,##0.00;[Red]\-#,##0.00;0.00"/>
    <numFmt numFmtId="187" formatCode="0.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_-* #,##0.0_р_._-;\-* #,##0.0_р_._-;_-* &quot;-&quot;??_р_._-;_-@_-"/>
    <numFmt numFmtId="204" formatCode="_-* #,##0_р_._-;\-* #,##0_р_._-;_-* &quot;-&quot;??_р_._-;_-@_-"/>
    <numFmt numFmtId="205" formatCode="[$€-2]\ ###,000_);[Red]\([$€-2]\ ###,000\)"/>
    <numFmt numFmtId="206" formatCode="_-* #,##0.000_р_._-;\-* #,##0.000_р_._-;_-* &quot;-&quot;??_р_._-;_-@_-"/>
  </numFmts>
  <fonts count="56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 CYR"/>
      <family val="1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 CYR"/>
      <family val="1"/>
    </font>
    <font>
      <sz val="12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81" applyFont="1">
      <alignment/>
      <protection/>
    </xf>
    <xf numFmtId="0" fontId="8" fillId="0" borderId="0" xfId="81" applyFont="1">
      <alignment/>
      <protection/>
    </xf>
    <xf numFmtId="0" fontId="8" fillId="0" borderId="0" xfId="81" applyNumberFormat="1" applyFont="1" applyFill="1" applyAlignment="1" applyProtection="1">
      <alignment horizontal="center" wrapText="1"/>
      <protection hidden="1"/>
    </xf>
    <xf numFmtId="0" fontId="9" fillId="0" borderId="0" xfId="81" applyFont="1">
      <alignment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Font="1" applyBorder="1" applyAlignment="1">
      <alignment horizontal="center"/>
      <protection/>
    </xf>
    <xf numFmtId="183" fontId="8" fillId="0" borderId="10" xfId="81" applyNumberFormat="1" applyFont="1" applyFill="1" applyBorder="1" applyAlignment="1" applyProtection="1">
      <alignment wrapText="1"/>
      <protection hidden="1"/>
    </xf>
    <xf numFmtId="188" fontId="8" fillId="0" borderId="10" xfId="81" applyNumberFormat="1" applyFont="1" applyFill="1" applyBorder="1" applyAlignment="1" applyProtection="1">
      <alignment/>
      <protection hidden="1"/>
    </xf>
    <xf numFmtId="187" fontId="8" fillId="0" borderId="10" xfId="81" applyNumberFormat="1" applyFont="1" applyBorder="1">
      <alignment/>
      <protection/>
    </xf>
    <xf numFmtId="0" fontId="10" fillId="0" borderId="0" xfId="81" applyFont="1">
      <alignment/>
      <protection/>
    </xf>
    <xf numFmtId="183" fontId="9" fillId="0" borderId="10" xfId="81" applyNumberFormat="1" applyFont="1" applyFill="1" applyBorder="1" applyAlignment="1" applyProtection="1">
      <alignment wrapText="1"/>
      <protection hidden="1"/>
    </xf>
    <xf numFmtId="188" fontId="9" fillId="0" borderId="10" xfId="81" applyNumberFormat="1" applyFont="1" applyFill="1" applyBorder="1" applyAlignment="1" applyProtection="1">
      <alignment/>
      <protection hidden="1"/>
    </xf>
    <xf numFmtId="187" fontId="9" fillId="0" borderId="10" xfId="81" applyNumberFormat="1" applyFont="1" applyBorder="1">
      <alignment/>
      <protection/>
    </xf>
    <xf numFmtId="0" fontId="9" fillId="0" borderId="0" xfId="81" applyFont="1" applyAlignment="1">
      <alignment/>
      <protection/>
    </xf>
    <xf numFmtId="188" fontId="6" fillId="0" borderId="0" xfId="81" applyNumberFormat="1" applyFont="1">
      <alignment/>
      <protection/>
    </xf>
    <xf numFmtId="188" fontId="9" fillId="0" borderId="0" xfId="81" applyNumberFormat="1" applyFont="1">
      <alignment/>
      <protection/>
    </xf>
    <xf numFmtId="183" fontId="11" fillId="0" borderId="10" xfId="81" applyNumberFormat="1" applyFont="1" applyFill="1" applyBorder="1" applyAlignment="1" applyProtection="1">
      <alignment wrapText="1"/>
      <protection hidden="1"/>
    </xf>
    <xf numFmtId="183" fontId="5" fillId="0" borderId="10" xfId="81" applyNumberFormat="1" applyFont="1" applyFill="1" applyBorder="1" applyAlignment="1" applyProtection="1">
      <alignment wrapText="1"/>
      <protection hidden="1"/>
    </xf>
    <xf numFmtId="188" fontId="9" fillId="33" borderId="10" xfId="81" applyNumberFormat="1" applyFont="1" applyFill="1" applyBorder="1" applyAlignment="1" applyProtection="1">
      <alignment/>
      <protection hidden="1"/>
    </xf>
    <xf numFmtId="188" fontId="8" fillId="33" borderId="10" xfId="81" applyNumberFormat="1" applyFont="1" applyFill="1" applyBorder="1" applyAlignment="1" applyProtection="1">
      <alignment/>
      <protection hidden="1"/>
    </xf>
    <xf numFmtId="0" fontId="6" fillId="33" borderId="0" xfId="81" applyFont="1" applyFill="1">
      <alignment/>
      <protection/>
    </xf>
    <xf numFmtId="0" fontId="9" fillId="33" borderId="0" xfId="81" applyFont="1" applyFill="1">
      <alignment/>
      <protection/>
    </xf>
    <xf numFmtId="0" fontId="9" fillId="33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81" applyFont="1" applyFill="1" applyBorder="1" applyAlignment="1">
      <alignment horizontal="center"/>
      <protection/>
    </xf>
    <xf numFmtId="187" fontId="8" fillId="33" borderId="10" xfId="81" applyNumberFormat="1" applyFont="1" applyFill="1" applyBorder="1">
      <alignment/>
      <protection/>
    </xf>
    <xf numFmtId="187" fontId="9" fillId="33" borderId="10" xfId="81" applyNumberFormat="1" applyFont="1" applyFill="1" applyBorder="1">
      <alignment/>
      <protection/>
    </xf>
    <xf numFmtId="0" fontId="9" fillId="0" borderId="10" xfId="81" applyFont="1" applyBorder="1" applyAlignment="1">
      <alignment horizontal="center" vertical="center" wrapText="1"/>
      <protection/>
    </xf>
    <xf numFmtId="0" fontId="6" fillId="0" borderId="10" xfId="81" applyNumberFormat="1" applyFont="1" applyFill="1" applyBorder="1" applyAlignment="1" applyProtection="1">
      <alignment horizontal="center" vertical="center"/>
      <protection hidden="1"/>
    </xf>
    <xf numFmtId="0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10" xfId="81" applyNumberFormat="1" applyFont="1" applyFill="1" applyBorder="1" applyAlignment="1" applyProtection="1">
      <alignment wrapText="1"/>
      <protection hidden="1"/>
    </xf>
    <xf numFmtId="0" fontId="6" fillId="0" borderId="10" xfId="81" applyFont="1" applyBorder="1">
      <alignment/>
      <protection/>
    </xf>
    <xf numFmtId="0" fontId="5" fillId="0" borderId="10" xfId="81" applyNumberFormat="1" applyFont="1" applyFill="1" applyBorder="1" applyAlignment="1" applyProtection="1">
      <alignment wrapText="1"/>
      <protection hidden="1"/>
    </xf>
    <xf numFmtId="0" fontId="11" fillId="0" borderId="10" xfId="81" applyNumberFormat="1" applyFont="1" applyFill="1" applyBorder="1" applyAlignment="1" applyProtection="1">
      <alignment wrapText="1"/>
      <protection hidden="1"/>
    </xf>
    <xf numFmtId="0" fontId="8" fillId="34" borderId="10" xfId="81" applyNumberFormat="1" applyFont="1" applyFill="1" applyBorder="1" applyAlignment="1" applyProtection="1">
      <alignment horizontal="left" vertical="center"/>
      <protection hidden="1"/>
    </xf>
    <xf numFmtId="188" fontId="8" fillId="34" borderId="10" xfId="81" applyNumberFormat="1" applyFont="1" applyFill="1" applyBorder="1" applyAlignment="1" applyProtection="1">
      <alignment vertical="center"/>
      <protection hidden="1"/>
    </xf>
    <xf numFmtId="187" fontId="8" fillId="34" borderId="10" xfId="81" applyNumberFormat="1" applyFont="1" applyFill="1" applyBorder="1" applyAlignment="1">
      <alignment vertical="center"/>
      <protection/>
    </xf>
    <xf numFmtId="188" fontId="51" fillId="0" borderId="10" xfId="81" applyNumberFormat="1" applyFont="1" applyFill="1" applyBorder="1" applyAlignment="1" applyProtection="1">
      <alignment/>
      <protection hidden="1"/>
    </xf>
    <xf numFmtId="188" fontId="52" fillId="33" borderId="10" xfId="81" applyNumberFormat="1" applyFont="1" applyFill="1" applyBorder="1" applyAlignment="1" applyProtection="1">
      <alignment/>
      <protection hidden="1"/>
    </xf>
    <xf numFmtId="188" fontId="52" fillId="33" borderId="10" xfId="81" applyNumberFormat="1" applyFont="1" applyFill="1" applyBorder="1">
      <alignment/>
      <protection/>
    </xf>
    <xf numFmtId="188" fontId="53" fillId="33" borderId="10" xfId="81" applyNumberFormat="1" applyFont="1" applyFill="1" applyBorder="1">
      <alignment/>
      <protection/>
    </xf>
    <xf numFmtId="188" fontId="53" fillId="33" borderId="10" xfId="81" applyNumberFormat="1" applyFont="1" applyFill="1" applyBorder="1" applyAlignment="1" applyProtection="1">
      <alignment/>
      <protection hidden="1"/>
    </xf>
    <xf numFmtId="188" fontId="51" fillId="33" borderId="10" xfId="81" applyNumberFormat="1" applyFont="1" applyFill="1" applyBorder="1" applyAlignment="1" applyProtection="1">
      <alignment/>
      <protection hidden="1"/>
    </xf>
    <xf numFmtId="188" fontId="54" fillId="33" borderId="10" xfId="81" applyNumberFormat="1" applyFont="1" applyFill="1" applyBorder="1">
      <alignment/>
      <protection/>
    </xf>
    <xf numFmtId="188" fontId="52" fillId="0" borderId="10" xfId="81" applyNumberFormat="1" applyFont="1" applyBorder="1">
      <alignment/>
      <protection/>
    </xf>
    <xf numFmtId="188" fontId="51" fillId="33" borderId="10" xfId="81" applyNumberFormat="1" applyFont="1" applyFill="1" applyBorder="1" applyAlignment="1" applyProtection="1">
      <alignment wrapText="1"/>
      <protection hidden="1"/>
    </xf>
    <xf numFmtId="188" fontId="53" fillId="0" borderId="10" xfId="81" applyNumberFormat="1" applyFont="1" applyFill="1" applyBorder="1" applyAlignment="1" applyProtection="1">
      <alignment/>
      <protection hidden="1"/>
    </xf>
    <xf numFmtId="188" fontId="55" fillId="0" borderId="10" xfId="81" applyNumberFormat="1" applyFont="1" applyBorder="1">
      <alignment/>
      <protection/>
    </xf>
    <xf numFmtId="188" fontId="53" fillId="0" borderId="10" xfId="81" applyNumberFormat="1" applyFont="1" applyBorder="1">
      <alignment/>
      <protection/>
    </xf>
    <xf numFmtId="188" fontId="51" fillId="0" borderId="10" xfId="81" applyNumberFormat="1" applyFont="1" applyFill="1" applyBorder="1" applyAlignment="1" applyProtection="1">
      <alignment wrapText="1"/>
      <protection hidden="1"/>
    </xf>
    <xf numFmtId="188" fontId="54" fillId="0" borderId="10" xfId="81" applyNumberFormat="1" applyFont="1" applyBorder="1">
      <alignment/>
      <protection/>
    </xf>
    <xf numFmtId="188" fontId="52" fillId="0" borderId="10" xfId="81" applyNumberFormat="1" applyFont="1" applyFill="1" applyBorder="1" applyAlignment="1" applyProtection="1">
      <alignment/>
      <protection hidden="1"/>
    </xf>
    <xf numFmtId="188" fontId="51" fillId="34" borderId="10" xfId="81" applyNumberFormat="1" applyFont="1" applyFill="1" applyBorder="1" applyAlignment="1" applyProtection="1">
      <alignment vertical="center"/>
      <protection hidden="1"/>
    </xf>
    <xf numFmtId="0" fontId="9" fillId="0" borderId="10" xfId="81" applyFont="1" applyBorder="1" applyAlignment="1">
      <alignment horizontal="center" vertical="center" wrapText="1"/>
      <protection/>
    </xf>
    <xf numFmtId="0" fontId="9" fillId="0" borderId="10" xfId="81" applyNumberFormat="1" applyFont="1" applyFill="1" applyBorder="1" applyAlignment="1" applyProtection="1">
      <alignment horizontal="center" vertical="center"/>
      <protection hidden="1"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81" applyNumberFormat="1" applyFont="1" applyFill="1" applyAlignment="1" applyProtection="1">
      <alignment horizontal="center" vertical="center" wrapText="1"/>
      <protection hidden="1"/>
    </xf>
    <xf numFmtId="188" fontId="55" fillId="33" borderId="10" xfId="81" applyNumberFormat="1" applyFont="1" applyFill="1" applyBorder="1">
      <alignment/>
      <protection/>
    </xf>
    <xf numFmtId="188" fontId="9" fillId="33" borderId="10" xfId="81" applyNumberFormat="1" applyFont="1" applyFill="1" applyBorder="1">
      <alignment/>
      <protection/>
    </xf>
    <xf numFmtId="188" fontId="9" fillId="0" borderId="10" xfId="81" applyNumberFormat="1" applyFont="1" applyBorder="1">
      <alignment/>
      <protection/>
    </xf>
    <xf numFmtId="188" fontId="5" fillId="33" borderId="10" xfId="81" applyNumberFormat="1" applyFont="1" applyFill="1" applyBorder="1">
      <alignment/>
      <protection/>
    </xf>
    <xf numFmtId="188" fontId="8" fillId="33" borderId="10" xfId="81" applyNumberFormat="1" applyFont="1" applyFill="1" applyBorder="1" applyAlignment="1" applyProtection="1">
      <alignment wrapText="1"/>
      <protection hidden="1"/>
    </xf>
    <xf numFmtId="188" fontId="8" fillId="0" borderId="10" xfId="81" applyNumberFormat="1" applyFont="1" applyFill="1" applyBorder="1" applyAlignment="1" applyProtection="1">
      <alignment wrapText="1"/>
      <protection hidden="1"/>
    </xf>
    <xf numFmtId="188" fontId="5" fillId="0" borderId="10" xfId="81" applyNumberFormat="1" applyFont="1" applyBorder="1">
      <alignment/>
      <protection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Tmp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L89"/>
  <sheetViews>
    <sheetView tabSelected="1" zoomScale="90" zoomScaleNormal="90" zoomScaleSheetLayoutView="100" zoomScalePageLayoutView="0" workbookViewId="0" topLeftCell="A1">
      <pane xSplit="3" ySplit="5" topLeftCell="D8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81" sqref="P81"/>
    </sheetView>
  </sheetViews>
  <sheetFormatPr defaultColWidth="9.00390625" defaultRowHeight="12.75"/>
  <cols>
    <col min="1" max="1" width="48.00390625" style="1" customWidth="1"/>
    <col min="2" max="3" width="6.875" style="1" customWidth="1"/>
    <col min="4" max="4" width="22.125" style="1" customWidth="1"/>
    <col min="5" max="5" width="16.375" style="1" customWidth="1"/>
    <col min="6" max="6" width="17.00390625" style="1" customWidth="1"/>
    <col min="7" max="7" width="20.50390625" style="1" customWidth="1"/>
    <col min="8" max="8" width="17.50390625" style="1" customWidth="1"/>
    <col min="9" max="9" width="15.50390625" style="1" customWidth="1"/>
    <col min="10" max="10" width="13.50390625" style="1" customWidth="1"/>
    <col min="11" max="11" width="16.00390625" style="23" customWidth="1"/>
    <col min="12" max="12" width="12.875" style="1" customWidth="1"/>
    <col min="13" max="16384" width="9.375" style="1" customWidth="1"/>
  </cols>
  <sheetData>
    <row r="2" spans="1:12" s="2" customFormat="1" ht="48" customHeight="1">
      <c r="A2" s="58" t="s">
        <v>87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4" s="2" customFormat="1" ht="15.75" customHeight="1">
      <c r="A3" s="3"/>
      <c r="B3" s="3"/>
      <c r="C3" s="3"/>
      <c r="D3" s="3"/>
    </row>
    <row r="4" spans="1:12" ht="60" customHeight="1">
      <c r="A4" s="56" t="s">
        <v>0</v>
      </c>
      <c r="B4" s="57" t="s">
        <v>1</v>
      </c>
      <c r="C4" s="57" t="s">
        <v>2</v>
      </c>
      <c r="D4" s="55" t="s">
        <v>86</v>
      </c>
      <c r="E4" s="55" t="s">
        <v>62</v>
      </c>
      <c r="F4" s="55"/>
      <c r="G4" s="55" t="s">
        <v>89</v>
      </c>
      <c r="H4" s="55" t="s">
        <v>62</v>
      </c>
      <c r="I4" s="55"/>
      <c r="J4" s="55" t="s">
        <v>88</v>
      </c>
      <c r="K4" s="55"/>
      <c r="L4" s="55"/>
    </row>
    <row r="5" spans="1:12" ht="51" customHeight="1">
      <c r="A5" s="56"/>
      <c r="B5" s="57"/>
      <c r="C5" s="57"/>
      <c r="D5" s="55"/>
      <c r="E5" s="5" t="s">
        <v>63</v>
      </c>
      <c r="F5" s="6" t="s">
        <v>64</v>
      </c>
      <c r="G5" s="55"/>
      <c r="H5" s="5" t="s">
        <v>63</v>
      </c>
      <c r="I5" s="6" t="s">
        <v>64</v>
      </c>
      <c r="J5" s="29" t="s">
        <v>77</v>
      </c>
      <c r="K5" s="25" t="s">
        <v>63</v>
      </c>
      <c r="L5" s="29" t="s">
        <v>64</v>
      </c>
    </row>
    <row r="6" spans="1:12" ht="17.25" customHeight="1">
      <c r="A6" s="30">
        <v>1</v>
      </c>
      <c r="B6" s="7">
        <v>2</v>
      </c>
      <c r="C6" s="7">
        <v>3</v>
      </c>
      <c r="D6" s="8">
        <v>7</v>
      </c>
      <c r="E6" s="8">
        <v>8</v>
      </c>
      <c r="F6" s="8">
        <v>9</v>
      </c>
      <c r="G6" s="8">
        <v>7</v>
      </c>
      <c r="H6" s="8">
        <v>8</v>
      </c>
      <c r="I6" s="8">
        <v>9</v>
      </c>
      <c r="J6" s="8">
        <v>10</v>
      </c>
      <c r="K6" s="26">
        <v>11</v>
      </c>
      <c r="L6" s="8">
        <v>12</v>
      </c>
    </row>
    <row r="7" spans="1:12" s="12" customFormat="1" ht="18" customHeight="1">
      <c r="A7" s="31" t="s">
        <v>4</v>
      </c>
      <c r="B7" s="9">
        <v>1</v>
      </c>
      <c r="C7" s="9" t="s">
        <v>3</v>
      </c>
      <c r="D7" s="39">
        <f>D8+D9+D10+D11+D12+D13+D14+D15+D16+D17+D18</f>
        <v>197637.88</v>
      </c>
      <c r="E7" s="39">
        <f>E8+E9+E10+E11+E12+E13+E14+E15+E16+E17+E18</f>
        <v>145902.7</v>
      </c>
      <c r="F7" s="39">
        <f>F8+F9+F10+F11+F12+F13+F14+F15+F16+F17+F18</f>
        <v>54678.6</v>
      </c>
      <c r="G7" s="10">
        <f aca="true" t="shared" si="0" ref="D7:I7">G8+G9+G10+G11+G12+G13+G14+G15+G16+G17+G18</f>
        <v>218813.30000000002</v>
      </c>
      <c r="H7" s="10">
        <f t="shared" si="0"/>
        <v>166541.4</v>
      </c>
      <c r="I7" s="10">
        <f t="shared" si="0"/>
        <v>53489.2</v>
      </c>
      <c r="J7" s="10">
        <f>G7/D7*100</f>
        <v>110.71425174161958</v>
      </c>
      <c r="K7" s="27">
        <f>H7/E7*100</f>
        <v>114.14552300951249</v>
      </c>
      <c r="L7" s="11">
        <f aca="true" t="shared" si="1" ref="J7:L9">I7/F7*100</f>
        <v>97.82474313533996</v>
      </c>
    </row>
    <row r="8" spans="1:12" ht="63">
      <c r="A8" s="32" t="s">
        <v>5</v>
      </c>
      <c r="B8" s="13">
        <v>1</v>
      </c>
      <c r="C8" s="13">
        <v>2</v>
      </c>
      <c r="D8" s="40">
        <f>E8+F8</f>
        <v>11639.099999999999</v>
      </c>
      <c r="E8" s="40">
        <v>6957.7</v>
      </c>
      <c r="F8" s="41">
        <v>4681.4</v>
      </c>
      <c r="G8" s="21">
        <f>H8+I8</f>
        <v>13792.9</v>
      </c>
      <c r="H8" s="21">
        <v>9287</v>
      </c>
      <c r="I8" s="60">
        <v>4505.9</v>
      </c>
      <c r="J8" s="14">
        <f t="shared" si="1"/>
        <v>118.50486721481903</v>
      </c>
      <c r="K8" s="28">
        <f>H8/E8*100</f>
        <v>133.47801716084336</v>
      </c>
      <c r="L8" s="15">
        <f t="shared" si="1"/>
        <v>96.25112145939248</v>
      </c>
    </row>
    <row r="9" spans="1:12" ht="78.75">
      <c r="A9" s="32" t="s">
        <v>6</v>
      </c>
      <c r="B9" s="13">
        <v>1</v>
      </c>
      <c r="C9" s="13">
        <v>3</v>
      </c>
      <c r="D9" s="40">
        <f>E9+F9</f>
        <v>316.5</v>
      </c>
      <c r="E9" s="40"/>
      <c r="F9" s="41">
        <v>316.5</v>
      </c>
      <c r="G9" s="21">
        <f aca="true" t="shared" si="2" ref="G9:G17">H9+I9</f>
        <v>612.8</v>
      </c>
      <c r="H9" s="21"/>
      <c r="I9" s="60">
        <v>612.8</v>
      </c>
      <c r="J9" s="14">
        <f aca="true" t="shared" si="3" ref="J9:J18">G9/D9*100</f>
        <v>193.6176935229068</v>
      </c>
      <c r="K9" s="28" t="e">
        <f t="shared" si="1"/>
        <v>#DIV/0!</v>
      </c>
      <c r="L9" s="15">
        <f aca="true" t="shared" si="4" ref="L9:L18">I9/F9*100</f>
        <v>193.6176935229068</v>
      </c>
    </row>
    <row r="10" spans="1:12" ht="84" customHeight="1">
      <c r="A10" s="32" t="s">
        <v>7</v>
      </c>
      <c r="B10" s="13">
        <v>1</v>
      </c>
      <c r="C10" s="13">
        <v>4</v>
      </c>
      <c r="D10" s="40">
        <v>116168.98</v>
      </c>
      <c r="E10" s="40">
        <v>101183.6</v>
      </c>
      <c r="F10" s="41">
        <v>17928.8</v>
      </c>
      <c r="G10" s="21">
        <v>134257.6</v>
      </c>
      <c r="H10" s="21">
        <v>119577.7</v>
      </c>
      <c r="I10" s="60">
        <v>15897.2</v>
      </c>
      <c r="J10" s="14">
        <f t="shared" si="3"/>
        <v>115.57095534453346</v>
      </c>
      <c r="K10" s="28">
        <f aca="true" t="shared" si="5" ref="K10:K18">H10/E10*100</f>
        <v>118.17893413557137</v>
      </c>
      <c r="L10" s="15">
        <f t="shared" si="4"/>
        <v>88.66851099906296</v>
      </c>
    </row>
    <row r="11" spans="1:12" ht="27.75" customHeight="1">
      <c r="A11" s="32" t="s">
        <v>8</v>
      </c>
      <c r="B11" s="13">
        <v>1</v>
      </c>
      <c r="C11" s="13">
        <v>5</v>
      </c>
      <c r="D11" s="40">
        <f>E11+F11</f>
        <v>0</v>
      </c>
      <c r="E11" s="40"/>
      <c r="F11" s="42"/>
      <c r="G11" s="21">
        <f>H11+I11</f>
        <v>0</v>
      </c>
      <c r="H11" s="21"/>
      <c r="I11" s="60"/>
      <c r="J11" s="14"/>
      <c r="K11" s="28"/>
      <c r="L11" s="15"/>
    </row>
    <row r="12" spans="1:12" ht="63">
      <c r="A12" s="32" t="s">
        <v>9</v>
      </c>
      <c r="B12" s="13">
        <v>1</v>
      </c>
      <c r="C12" s="13">
        <v>6</v>
      </c>
      <c r="D12" s="40">
        <v>2813</v>
      </c>
      <c r="E12" s="40">
        <v>2813</v>
      </c>
      <c r="F12" s="42"/>
      <c r="G12" s="21">
        <v>1405.5</v>
      </c>
      <c r="H12" s="21">
        <v>1405.5</v>
      </c>
      <c r="I12" s="60"/>
      <c r="J12" s="14">
        <f t="shared" si="3"/>
        <v>49.964450764308566</v>
      </c>
      <c r="K12" s="28">
        <f t="shared" si="5"/>
        <v>49.964450764308566</v>
      </c>
      <c r="L12" s="15"/>
    </row>
    <row r="13" spans="1:12" ht="33.75" customHeight="1" hidden="1">
      <c r="A13" s="32" t="s">
        <v>10</v>
      </c>
      <c r="B13" s="13">
        <v>1</v>
      </c>
      <c r="C13" s="13">
        <v>7</v>
      </c>
      <c r="D13" s="43">
        <f aca="true" t="shared" si="6" ref="D13:D21">E13+F13</f>
        <v>0</v>
      </c>
      <c r="E13" s="43"/>
      <c r="F13" s="42"/>
      <c r="G13" s="21">
        <f t="shared" si="2"/>
        <v>0</v>
      </c>
      <c r="H13" s="21"/>
      <c r="I13" s="60"/>
      <c r="J13" s="14" t="e">
        <f t="shared" si="3"/>
        <v>#DIV/0!</v>
      </c>
      <c r="K13" s="28"/>
      <c r="L13" s="15" t="e">
        <f t="shared" si="4"/>
        <v>#DIV/0!</v>
      </c>
    </row>
    <row r="14" spans="1:12" ht="15.75" customHeight="1" hidden="1">
      <c r="A14" s="32" t="s">
        <v>11</v>
      </c>
      <c r="B14" s="13">
        <v>1</v>
      </c>
      <c r="C14" s="13">
        <v>10</v>
      </c>
      <c r="D14" s="43">
        <f t="shared" si="6"/>
        <v>0</v>
      </c>
      <c r="E14" s="43"/>
      <c r="F14" s="42"/>
      <c r="G14" s="21">
        <f t="shared" si="2"/>
        <v>0</v>
      </c>
      <c r="H14" s="21"/>
      <c r="I14" s="60"/>
      <c r="J14" s="14" t="e">
        <f t="shared" si="3"/>
        <v>#DIV/0!</v>
      </c>
      <c r="K14" s="28" t="e">
        <f t="shared" si="5"/>
        <v>#DIV/0!</v>
      </c>
      <c r="L14" s="15" t="e">
        <f t="shared" si="4"/>
        <v>#DIV/0!</v>
      </c>
    </row>
    <row r="15" spans="1:12" ht="20.25" customHeight="1">
      <c r="A15" s="32" t="s">
        <v>12</v>
      </c>
      <c r="B15" s="13">
        <v>1</v>
      </c>
      <c r="C15" s="13">
        <v>11</v>
      </c>
      <c r="D15" s="40">
        <f t="shared" si="6"/>
        <v>0</v>
      </c>
      <c r="E15" s="43"/>
      <c r="F15" s="42"/>
      <c r="G15" s="21">
        <f t="shared" si="2"/>
        <v>0</v>
      </c>
      <c r="H15" s="21"/>
      <c r="I15" s="60"/>
      <c r="J15" s="14"/>
      <c r="K15" s="28"/>
      <c r="L15" s="15"/>
    </row>
    <row r="16" spans="1:12" ht="15.75" customHeight="1" hidden="1">
      <c r="A16" s="33"/>
      <c r="B16" s="13">
        <v>1</v>
      </c>
      <c r="C16" s="13">
        <v>12</v>
      </c>
      <c r="D16" s="43">
        <f t="shared" si="6"/>
        <v>0</v>
      </c>
      <c r="E16" s="43"/>
      <c r="F16" s="42"/>
      <c r="G16" s="43">
        <f t="shared" si="2"/>
        <v>0</v>
      </c>
      <c r="H16" s="43"/>
      <c r="I16" s="42"/>
      <c r="J16" s="14" t="e">
        <f t="shared" si="3"/>
        <v>#DIV/0!</v>
      </c>
      <c r="K16" s="28" t="e">
        <f t="shared" si="5"/>
        <v>#DIV/0!</v>
      </c>
      <c r="L16" s="15" t="e">
        <f t="shared" si="4"/>
        <v>#DIV/0!</v>
      </c>
    </row>
    <row r="17" spans="1:12" ht="47.25" customHeight="1" hidden="1">
      <c r="A17" s="32" t="s">
        <v>13</v>
      </c>
      <c r="B17" s="13">
        <v>1</v>
      </c>
      <c r="C17" s="13">
        <v>13</v>
      </c>
      <c r="D17" s="43">
        <f t="shared" si="6"/>
        <v>0</v>
      </c>
      <c r="E17" s="43"/>
      <c r="F17" s="42"/>
      <c r="G17" s="43">
        <f t="shared" si="2"/>
        <v>0</v>
      </c>
      <c r="H17" s="43"/>
      <c r="I17" s="42"/>
      <c r="J17" s="14" t="e">
        <f t="shared" si="3"/>
        <v>#DIV/0!</v>
      </c>
      <c r="K17" s="28" t="e">
        <f t="shared" si="5"/>
        <v>#DIV/0!</v>
      </c>
      <c r="L17" s="15" t="e">
        <f t="shared" si="4"/>
        <v>#DIV/0!</v>
      </c>
    </row>
    <row r="18" spans="1:12" ht="19.5" customHeight="1">
      <c r="A18" s="32" t="s">
        <v>14</v>
      </c>
      <c r="B18" s="13">
        <v>1</v>
      </c>
      <c r="C18" s="13">
        <v>13</v>
      </c>
      <c r="D18" s="40">
        <f>E18+F18</f>
        <v>66700.3</v>
      </c>
      <c r="E18" s="40">
        <v>34948.4</v>
      </c>
      <c r="F18" s="41">
        <v>31751.9</v>
      </c>
      <c r="G18" s="21">
        <f>H18+I18</f>
        <v>68744.5</v>
      </c>
      <c r="H18" s="21">
        <v>36271.2</v>
      </c>
      <c r="I18" s="60">
        <v>32473.3</v>
      </c>
      <c r="J18" s="14">
        <f t="shared" si="3"/>
        <v>103.06475383169192</v>
      </c>
      <c r="K18" s="28">
        <f t="shared" si="5"/>
        <v>103.78500875576565</v>
      </c>
      <c r="L18" s="15">
        <f t="shared" si="4"/>
        <v>102.2719900226443</v>
      </c>
    </row>
    <row r="19" spans="1:12" s="12" customFormat="1" ht="19.5" customHeight="1">
      <c r="A19" s="31" t="s">
        <v>58</v>
      </c>
      <c r="B19" s="9">
        <v>2</v>
      </c>
      <c r="C19" s="9">
        <v>0</v>
      </c>
      <c r="D19" s="44">
        <f aca="true" t="shared" si="7" ref="D19:I19">D20</f>
        <v>599.2</v>
      </c>
      <c r="E19" s="44">
        <f t="shared" si="7"/>
        <v>599.2</v>
      </c>
      <c r="F19" s="44">
        <f t="shared" si="7"/>
        <v>599.2</v>
      </c>
      <c r="G19" s="22">
        <f t="shared" si="7"/>
        <v>622.4</v>
      </c>
      <c r="H19" s="22">
        <f t="shared" si="7"/>
        <v>622.4</v>
      </c>
      <c r="I19" s="22">
        <f t="shared" si="7"/>
        <v>622.4</v>
      </c>
      <c r="J19" s="10">
        <f aca="true" t="shared" si="8" ref="J19:L20">G19/D19*100</f>
        <v>103.87182910547395</v>
      </c>
      <c r="K19" s="22">
        <f t="shared" si="8"/>
        <v>103.87182910547395</v>
      </c>
      <c r="L19" s="11">
        <f t="shared" si="8"/>
        <v>103.87182910547395</v>
      </c>
    </row>
    <row r="20" spans="1:12" ht="33.75" customHeight="1">
      <c r="A20" s="32" t="s">
        <v>59</v>
      </c>
      <c r="B20" s="13">
        <v>2</v>
      </c>
      <c r="C20" s="13">
        <v>3</v>
      </c>
      <c r="D20" s="40">
        <v>599.2</v>
      </c>
      <c r="E20" s="40">
        <v>599.2</v>
      </c>
      <c r="F20" s="41">
        <v>599.2</v>
      </c>
      <c r="G20" s="21">
        <v>622.4</v>
      </c>
      <c r="H20" s="21">
        <v>622.4</v>
      </c>
      <c r="I20" s="60">
        <v>622.4</v>
      </c>
      <c r="J20" s="14">
        <f t="shared" si="8"/>
        <v>103.87182910547395</v>
      </c>
      <c r="K20" s="21">
        <f t="shared" si="8"/>
        <v>103.87182910547395</v>
      </c>
      <c r="L20" s="15">
        <f t="shared" si="8"/>
        <v>103.87182910547395</v>
      </c>
    </row>
    <row r="21" spans="1:12" s="12" customFormat="1" ht="31.5">
      <c r="A21" s="31" t="s">
        <v>15</v>
      </c>
      <c r="B21" s="9">
        <v>3</v>
      </c>
      <c r="C21" s="9" t="s">
        <v>3</v>
      </c>
      <c r="D21" s="44">
        <f>SUM(D22:D26)</f>
        <v>15335.9</v>
      </c>
      <c r="E21" s="44">
        <f>SUM(E22:E26)</f>
        <v>9494.6</v>
      </c>
      <c r="F21" s="44">
        <f>SUM(F22:F26)</f>
        <v>5860.400000000001</v>
      </c>
      <c r="G21" s="22">
        <f aca="true" t="shared" si="9" ref="D21:I21">SUM(G22:G26)</f>
        <v>14773.099999999999</v>
      </c>
      <c r="H21" s="22">
        <f t="shared" si="9"/>
        <v>10503.2</v>
      </c>
      <c r="I21" s="22">
        <f t="shared" si="9"/>
        <v>4290.9</v>
      </c>
      <c r="J21" s="10">
        <f aca="true" t="shared" si="10" ref="J21:K26">G21/D21*100</f>
        <v>96.33017951342927</v>
      </c>
      <c r="K21" s="27">
        <f t="shared" si="10"/>
        <v>110.6228803741074</v>
      </c>
      <c r="L21" s="11">
        <f aca="true" t="shared" si="11" ref="L21:L45">I21/F21*100</f>
        <v>73.21855163470069</v>
      </c>
    </row>
    <row r="22" spans="1:12" ht="18" customHeight="1" hidden="1">
      <c r="A22" s="32" t="s">
        <v>16</v>
      </c>
      <c r="B22" s="13">
        <v>3</v>
      </c>
      <c r="C22" s="13">
        <v>2</v>
      </c>
      <c r="D22" s="40"/>
      <c r="E22" s="45"/>
      <c r="F22" s="41"/>
      <c r="G22" s="43"/>
      <c r="H22" s="59"/>
      <c r="I22" s="42"/>
      <c r="J22" s="14" t="e">
        <f t="shared" si="10"/>
        <v>#DIV/0!</v>
      </c>
      <c r="K22" s="28" t="e">
        <f t="shared" si="10"/>
        <v>#DIV/0!</v>
      </c>
      <c r="L22" s="15"/>
    </row>
    <row r="23" spans="1:12" ht="18" customHeight="1">
      <c r="A23" s="32" t="s">
        <v>83</v>
      </c>
      <c r="B23" s="13">
        <v>3</v>
      </c>
      <c r="C23" s="13">
        <v>4</v>
      </c>
      <c r="D23" s="40">
        <v>2006.4</v>
      </c>
      <c r="E23" s="40">
        <v>2006.4</v>
      </c>
      <c r="F23" s="41">
        <v>19.1</v>
      </c>
      <c r="G23" s="21">
        <v>2620.5</v>
      </c>
      <c r="H23" s="21">
        <v>2620.5</v>
      </c>
      <c r="I23" s="60">
        <v>21</v>
      </c>
      <c r="J23" s="14">
        <f t="shared" si="10"/>
        <v>130.60705741626793</v>
      </c>
      <c r="K23" s="28">
        <f t="shared" si="10"/>
        <v>130.60705741626793</v>
      </c>
      <c r="L23" s="15">
        <f t="shared" si="11"/>
        <v>109.94764397905759</v>
      </c>
    </row>
    <row r="24" spans="1:12" ht="63">
      <c r="A24" s="32" t="s">
        <v>78</v>
      </c>
      <c r="B24" s="13">
        <v>3</v>
      </c>
      <c r="C24" s="13">
        <v>10</v>
      </c>
      <c r="D24" s="40">
        <f>E24+F24</f>
        <v>12518.6</v>
      </c>
      <c r="E24" s="40">
        <v>6880.1</v>
      </c>
      <c r="F24" s="41">
        <v>5638.5</v>
      </c>
      <c r="G24" s="21">
        <f>H24+I24</f>
        <v>11353.3</v>
      </c>
      <c r="H24" s="21">
        <v>7243.6</v>
      </c>
      <c r="I24" s="60">
        <v>4109.7</v>
      </c>
      <c r="J24" s="14">
        <f t="shared" si="10"/>
        <v>90.69145112073235</v>
      </c>
      <c r="K24" s="28">
        <f t="shared" si="10"/>
        <v>105.28335343963025</v>
      </c>
      <c r="L24" s="15">
        <f t="shared" si="11"/>
        <v>72.88640595903165</v>
      </c>
    </row>
    <row r="25" spans="1:12" ht="22.5" customHeight="1" hidden="1">
      <c r="A25" s="32" t="s">
        <v>17</v>
      </c>
      <c r="B25" s="13">
        <v>3</v>
      </c>
      <c r="C25" s="13">
        <v>10</v>
      </c>
      <c r="D25" s="40">
        <f>E25+F25</f>
        <v>0</v>
      </c>
      <c r="E25" s="40"/>
      <c r="F25" s="41"/>
      <c r="G25" s="43">
        <f>H25+I25</f>
        <v>0</v>
      </c>
      <c r="H25" s="43"/>
      <c r="I25" s="42"/>
      <c r="J25" s="14" t="e">
        <f t="shared" si="10"/>
        <v>#DIV/0!</v>
      </c>
      <c r="K25" s="28" t="e">
        <f t="shared" si="10"/>
        <v>#DIV/0!</v>
      </c>
      <c r="L25" s="15" t="e">
        <f t="shared" si="11"/>
        <v>#DIV/0!</v>
      </c>
    </row>
    <row r="26" spans="1:12" ht="47.25">
      <c r="A26" s="32" t="s">
        <v>18</v>
      </c>
      <c r="B26" s="13">
        <v>3</v>
      </c>
      <c r="C26" s="13">
        <v>14</v>
      </c>
      <c r="D26" s="40">
        <f>E26+F26</f>
        <v>810.9000000000001</v>
      </c>
      <c r="E26" s="40">
        <v>608.1</v>
      </c>
      <c r="F26" s="41">
        <v>202.8</v>
      </c>
      <c r="G26" s="21">
        <f>H26+I26</f>
        <v>799.3</v>
      </c>
      <c r="H26" s="21">
        <v>639.1</v>
      </c>
      <c r="I26" s="60">
        <v>160.2</v>
      </c>
      <c r="J26" s="14">
        <f>G26/D26*100</f>
        <v>98.56949068935748</v>
      </c>
      <c r="K26" s="28">
        <f t="shared" si="10"/>
        <v>105.09784574905443</v>
      </c>
      <c r="L26" s="15">
        <f>I26/F26*100</f>
        <v>78.99408284023667</v>
      </c>
    </row>
    <row r="27" spans="1:12" s="12" customFormat="1" ht="15.75">
      <c r="A27" s="31" t="s">
        <v>19</v>
      </c>
      <c r="B27" s="9">
        <v>4</v>
      </c>
      <c r="C27" s="9" t="s">
        <v>3</v>
      </c>
      <c r="D27" s="44">
        <f>SUM(D28:D37)-0.1</f>
        <v>54826.30000000001</v>
      </c>
      <c r="E27" s="44">
        <f>SUM(E28:E37)</f>
        <v>33081.6</v>
      </c>
      <c r="F27" s="44">
        <f>SUM(F28:F37)</f>
        <v>26994.8</v>
      </c>
      <c r="G27" s="22">
        <f>SUM(G28:G37)</f>
        <v>58488.2</v>
      </c>
      <c r="H27" s="22">
        <f>SUM(H28:H37)</f>
        <v>36136.7</v>
      </c>
      <c r="I27" s="22">
        <f>SUM(I28:I37)</f>
        <v>28002.600000000002</v>
      </c>
      <c r="J27" s="10">
        <f>G27/D27*100</f>
        <v>106.67909379257763</v>
      </c>
      <c r="K27" s="27">
        <f>H27/E27*100</f>
        <v>109.23504304507641</v>
      </c>
      <c r="L27" s="11">
        <f t="shared" si="11"/>
        <v>103.73331160075274</v>
      </c>
    </row>
    <row r="28" spans="1:12" s="12" customFormat="1" ht="16.5" customHeight="1">
      <c r="A28" s="32" t="s">
        <v>20</v>
      </c>
      <c r="B28" s="13">
        <v>4</v>
      </c>
      <c r="C28" s="13">
        <v>1</v>
      </c>
      <c r="D28" s="40">
        <v>245.4</v>
      </c>
      <c r="E28" s="40">
        <v>224.2</v>
      </c>
      <c r="F28" s="41">
        <v>212.3</v>
      </c>
      <c r="G28" s="21">
        <v>184</v>
      </c>
      <c r="H28" s="21">
        <v>330.2</v>
      </c>
      <c r="I28" s="60">
        <v>181.9</v>
      </c>
      <c r="J28" s="14">
        <f>G28/D28*100</f>
        <v>74.97962510187449</v>
      </c>
      <c r="K28" s="28">
        <f>H28/E28*100</f>
        <v>147.27921498661908</v>
      </c>
      <c r="L28" s="15">
        <f t="shared" si="11"/>
        <v>85.6806406029204</v>
      </c>
    </row>
    <row r="29" spans="1:12" ht="31.5" customHeight="1" hidden="1">
      <c r="A29" s="32" t="s">
        <v>21</v>
      </c>
      <c r="B29" s="13">
        <v>4</v>
      </c>
      <c r="C29" s="13">
        <v>4</v>
      </c>
      <c r="D29" s="43">
        <f>E29+F29</f>
        <v>0</v>
      </c>
      <c r="E29" s="43"/>
      <c r="F29" s="42"/>
      <c r="G29" s="43">
        <f aca="true" t="shared" si="12" ref="G29:G36">H29+I29</f>
        <v>0</v>
      </c>
      <c r="H29" s="43"/>
      <c r="I29" s="42"/>
      <c r="J29" s="10" t="e">
        <f>G29/D29*100</f>
        <v>#DIV/0!</v>
      </c>
      <c r="K29" s="27" t="e">
        <f>H29/E29*100</f>
        <v>#DIV/0!</v>
      </c>
      <c r="L29" s="15" t="e">
        <f t="shared" si="11"/>
        <v>#DIV/0!</v>
      </c>
    </row>
    <row r="30" spans="1:12" ht="15.75">
      <c r="A30" s="32" t="s">
        <v>22</v>
      </c>
      <c r="B30" s="13">
        <v>4</v>
      </c>
      <c r="C30" s="13">
        <v>5</v>
      </c>
      <c r="D30" s="40">
        <v>14667.1</v>
      </c>
      <c r="E30" s="40">
        <v>11757.1</v>
      </c>
      <c r="F30" s="41">
        <v>3302.2</v>
      </c>
      <c r="G30" s="21">
        <v>15131.8</v>
      </c>
      <c r="H30" s="21">
        <v>12338.6</v>
      </c>
      <c r="I30" s="60">
        <v>3215.8</v>
      </c>
      <c r="J30" s="14">
        <f>G30/D30*100</f>
        <v>103.16831548158805</v>
      </c>
      <c r="K30" s="28">
        <f>H30/E30*100</f>
        <v>104.94594755509436</v>
      </c>
      <c r="L30" s="15">
        <f t="shared" si="11"/>
        <v>97.38356247350252</v>
      </c>
    </row>
    <row r="31" spans="1:12" ht="15.75" customHeight="1" hidden="1">
      <c r="A31" s="32" t="s">
        <v>23</v>
      </c>
      <c r="B31" s="13">
        <v>4</v>
      </c>
      <c r="C31" s="13">
        <v>6</v>
      </c>
      <c r="D31" s="43">
        <f>E31+F31</f>
        <v>0</v>
      </c>
      <c r="E31" s="43"/>
      <c r="F31" s="42"/>
      <c r="G31" s="43">
        <f t="shared" si="12"/>
        <v>0</v>
      </c>
      <c r="H31" s="43"/>
      <c r="I31" s="42"/>
      <c r="J31" s="14"/>
      <c r="K31" s="28"/>
      <c r="L31" s="15"/>
    </row>
    <row r="32" spans="1:12" ht="15.75" customHeight="1" hidden="1">
      <c r="A32" s="32" t="s">
        <v>24</v>
      </c>
      <c r="B32" s="13">
        <v>4</v>
      </c>
      <c r="C32" s="13">
        <v>7</v>
      </c>
      <c r="D32" s="43">
        <f>E32+F32</f>
        <v>0</v>
      </c>
      <c r="E32" s="43"/>
      <c r="F32" s="42"/>
      <c r="G32" s="43">
        <f t="shared" si="12"/>
        <v>0</v>
      </c>
      <c r="H32" s="43"/>
      <c r="I32" s="42"/>
      <c r="J32" s="14"/>
      <c r="K32" s="28"/>
      <c r="L32" s="15"/>
    </row>
    <row r="33" spans="1:12" ht="15.75">
      <c r="A33" s="32" t="s">
        <v>25</v>
      </c>
      <c r="B33" s="13">
        <v>4</v>
      </c>
      <c r="C33" s="13">
        <v>8</v>
      </c>
      <c r="D33" s="40">
        <v>1516.4</v>
      </c>
      <c r="E33" s="40">
        <v>287</v>
      </c>
      <c r="F33" s="41">
        <v>1229.4</v>
      </c>
      <c r="G33" s="21">
        <v>1637.7</v>
      </c>
      <c r="H33" s="21"/>
      <c r="I33" s="60">
        <v>1637.7</v>
      </c>
      <c r="J33" s="14">
        <f aca="true" t="shared" si="13" ref="J33:J45">G33/D33*100</f>
        <v>107.99920865207069</v>
      </c>
      <c r="K33" s="28">
        <f aca="true" t="shared" si="14" ref="K33:K45">H33/E33*100</f>
        <v>0</v>
      </c>
      <c r="L33" s="15">
        <f t="shared" si="11"/>
        <v>133.21132259638847</v>
      </c>
    </row>
    <row r="34" spans="1:12" ht="15.75">
      <c r="A34" s="32" t="s">
        <v>26</v>
      </c>
      <c r="B34" s="13">
        <v>4</v>
      </c>
      <c r="C34" s="13">
        <v>9</v>
      </c>
      <c r="D34" s="40">
        <v>20166.2</v>
      </c>
      <c r="E34" s="40">
        <v>4666.7</v>
      </c>
      <c r="F34" s="41">
        <v>20166.2</v>
      </c>
      <c r="G34" s="21">
        <v>21527.2</v>
      </c>
      <c r="H34" s="21">
        <v>4900.4</v>
      </c>
      <c r="I34" s="60">
        <v>21527.2</v>
      </c>
      <c r="J34" s="14">
        <f t="shared" si="13"/>
        <v>106.74891650385298</v>
      </c>
      <c r="K34" s="28">
        <f t="shared" si="14"/>
        <v>105.00782137270448</v>
      </c>
      <c r="L34" s="15">
        <f t="shared" si="11"/>
        <v>106.74891650385298</v>
      </c>
    </row>
    <row r="35" spans="1:12" ht="15.75">
      <c r="A35" s="32" t="s">
        <v>27</v>
      </c>
      <c r="B35" s="13">
        <v>4</v>
      </c>
      <c r="C35" s="13">
        <v>10</v>
      </c>
      <c r="D35" s="40">
        <f>E35+F35</f>
        <v>5942.4</v>
      </c>
      <c r="E35" s="40">
        <v>3857.7</v>
      </c>
      <c r="F35" s="41">
        <v>2084.7</v>
      </c>
      <c r="G35" s="21">
        <f t="shared" si="12"/>
        <v>3641.3</v>
      </c>
      <c r="H35" s="21">
        <v>2201.3</v>
      </c>
      <c r="I35" s="60">
        <v>1440</v>
      </c>
      <c r="J35" s="14">
        <f t="shared" si="13"/>
        <v>61.276588583737215</v>
      </c>
      <c r="K35" s="28">
        <f t="shared" si="14"/>
        <v>57.062498379863655</v>
      </c>
      <c r="L35" s="15">
        <f t="shared" si="11"/>
        <v>69.0746870053245</v>
      </c>
    </row>
    <row r="36" spans="1:12" ht="31.5" customHeight="1" hidden="1">
      <c r="A36" s="32" t="s">
        <v>28</v>
      </c>
      <c r="B36" s="13">
        <v>4</v>
      </c>
      <c r="C36" s="13">
        <v>11</v>
      </c>
      <c r="D36" s="43">
        <f>E36+F36</f>
        <v>0</v>
      </c>
      <c r="E36" s="43"/>
      <c r="F36" s="42"/>
      <c r="G36" s="43">
        <f t="shared" si="12"/>
        <v>0</v>
      </c>
      <c r="H36" s="43"/>
      <c r="I36" s="42"/>
      <c r="J36" s="14" t="e">
        <f t="shared" si="13"/>
        <v>#DIV/0!</v>
      </c>
      <c r="K36" s="28" t="e">
        <f t="shared" si="14"/>
        <v>#DIV/0!</v>
      </c>
      <c r="L36" s="15" t="e">
        <f t="shared" si="11"/>
        <v>#DIV/0!</v>
      </c>
    </row>
    <row r="37" spans="1:12" ht="32.25" customHeight="1">
      <c r="A37" s="32" t="s">
        <v>29</v>
      </c>
      <c r="B37" s="13">
        <v>4</v>
      </c>
      <c r="C37" s="13">
        <v>12</v>
      </c>
      <c r="D37" s="40">
        <v>12288.9</v>
      </c>
      <c r="E37" s="40">
        <v>12288.9</v>
      </c>
      <c r="F37" s="41"/>
      <c r="G37" s="21">
        <v>16366.2</v>
      </c>
      <c r="H37" s="21">
        <v>16366.2</v>
      </c>
      <c r="I37" s="60"/>
      <c r="J37" s="14">
        <f t="shared" si="13"/>
        <v>133.1787222615531</v>
      </c>
      <c r="K37" s="28">
        <f t="shared" si="14"/>
        <v>133.1787222615531</v>
      </c>
      <c r="L37" s="15"/>
    </row>
    <row r="38" spans="1:12" s="12" customFormat="1" ht="15.75">
      <c r="A38" s="31" t="s">
        <v>30</v>
      </c>
      <c r="B38" s="9">
        <v>5</v>
      </c>
      <c r="C38" s="9" t="s">
        <v>3</v>
      </c>
      <c r="D38" s="44">
        <f>SUM(D39:D42)</f>
        <v>170215.40000000002</v>
      </c>
      <c r="E38" s="44">
        <f>SUM(E39:E42)</f>
        <v>122928.29999999999</v>
      </c>
      <c r="F38" s="44">
        <f>SUM(F39:F42)</f>
        <v>128929.4</v>
      </c>
      <c r="G38" s="22">
        <f aca="true" t="shared" si="15" ref="D38:I38">SUM(G39:G42)</f>
        <v>294236.6</v>
      </c>
      <c r="H38" s="22">
        <f t="shared" si="15"/>
        <v>253295.6</v>
      </c>
      <c r="I38" s="22">
        <f t="shared" si="15"/>
        <v>172464.00000000003</v>
      </c>
      <c r="J38" s="10">
        <f t="shared" si="13"/>
        <v>172.86132747095735</v>
      </c>
      <c r="K38" s="27">
        <f t="shared" si="14"/>
        <v>206.0514950585016</v>
      </c>
      <c r="L38" s="11">
        <f t="shared" si="11"/>
        <v>133.76623175164085</v>
      </c>
    </row>
    <row r="39" spans="1:12" ht="15.75">
      <c r="A39" s="32" t="s">
        <v>31</v>
      </c>
      <c r="B39" s="13">
        <v>5</v>
      </c>
      <c r="C39" s="13">
        <v>1</v>
      </c>
      <c r="D39" s="40">
        <v>19648.7</v>
      </c>
      <c r="E39" s="40">
        <v>9487.2</v>
      </c>
      <c r="F39" s="46">
        <v>10161.5</v>
      </c>
      <c r="G39" s="21">
        <v>10013.1</v>
      </c>
      <c r="H39" s="21"/>
      <c r="I39" s="61">
        <v>10013.1</v>
      </c>
      <c r="J39" s="14">
        <f t="shared" si="13"/>
        <v>50.960623349127424</v>
      </c>
      <c r="K39" s="28">
        <f t="shared" si="14"/>
        <v>0</v>
      </c>
      <c r="L39" s="15">
        <f t="shared" si="11"/>
        <v>98.53958569108892</v>
      </c>
    </row>
    <row r="40" spans="1:12" ht="15.75">
      <c r="A40" s="32" t="s">
        <v>32</v>
      </c>
      <c r="B40" s="13">
        <v>5</v>
      </c>
      <c r="C40" s="13">
        <v>2</v>
      </c>
      <c r="D40" s="40">
        <v>138232.7</v>
      </c>
      <c r="E40" s="40">
        <v>113240.7</v>
      </c>
      <c r="F40" s="46">
        <v>106433.9</v>
      </c>
      <c r="G40" s="21">
        <v>272309.8</v>
      </c>
      <c r="H40" s="21">
        <v>253295.6</v>
      </c>
      <c r="I40" s="61">
        <v>150537.2</v>
      </c>
      <c r="J40" s="14">
        <f t="shared" si="13"/>
        <v>196.99376486171505</v>
      </c>
      <c r="K40" s="28">
        <f t="shared" si="14"/>
        <v>223.67894228841752</v>
      </c>
      <c r="L40" s="15">
        <f t="shared" si="11"/>
        <v>141.43726763747267</v>
      </c>
    </row>
    <row r="41" spans="1:12" ht="15.75">
      <c r="A41" s="32" t="s">
        <v>61</v>
      </c>
      <c r="B41" s="13">
        <v>5</v>
      </c>
      <c r="C41" s="13">
        <v>3</v>
      </c>
      <c r="D41" s="40">
        <v>12334</v>
      </c>
      <c r="E41" s="40">
        <v>200.4</v>
      </c>
      <c r="F41" s="46">
        <v>12334</v>
      </c>
      <c r="G41" s="21">
        <v>11913.7</v>
      </c>
      <c r="H41" s="21"/>
      <c r="I41" s="61">
        <v>11913.7</v>
      </c>
      <c r="J41" s="14">
        <f t="shared" si="13"/>
        <v>96.59234635965625</v>
      </c>
      <c r="K41" s="28"/>
      <c r="L41" s="15">
        <f t="shared" si="11"/>
        <v>96.59234635965625</v>
      </c>
    </row>
    <row r="42" spans="1:12" ht="31.5">
      <c r="A42" s="32" t="s">
        <v>33</v>
      </c>
      <c r="B42" s="13">
        <v>5</v>
      </c>
      <c r="C42" s="13">
        <v>5</v>
      </c>
      <c r="D42" s="40">
        <f>E42+F42</f>
        <v>0</v>
      </c>
      <c r="E42" s="40"/>
      <c r="F42" s="46"/>
      <c r="G42" s="21">
        <f>H42+I42</f>
        <v>0</v>
      </c>
      <c r="H42" s="21"/>
      <c r="I42" s="61"/>
      <c r="J42" s="14" t="e">
        <f t="shared" si="13"/>
        <v>#DIV/0!</v>
      </c>
      <c r="K42" s="28"/>
      <c r="L42" s="15" t="e">
        <f t="shared" si="11"/>
        <v>#DIV/0!</v>
      </c>
    </row>
    <row r="43" spans="1:12" s="12" customFormat="1" ht="15.75">
      <c r="A43" s="31" t="s">
        <v>34</v>
      </c>
      <c r="B43" s="9">
        <v>6</v>
      </c>
      <c r="C43" s="9" t="s">
        <v>3</v>
      </c>
      <c r="D43" s="44">
        <f>D44+D45</f>
        <v>0</v>
      </c>
      <c r="E43" s="44">
        <f>E44+E45</f>
        <v>0</v>
      </c>
      <c r="F43" s="44">
        <f>F44+F45</f>
        <v>0</v>
      </c>
      <c r="G43" s="22">
        <f aca="true" t="shared" si="16" ref="D43:I43">G44+G45</f>
        <v>0</v>
      </c>
      <c r="H43" s="22">
        <f t="shared" si="16"/>
        <v>0</v>
      </c>
      <c r="I43" s="22">
        <f t="shared" si="16"/>
        <v>0</v>
      </c>
      <c r="J43" s="10" t="e">
        <f t="shared" si="13"/>
        <v>#DIV/0!</v>
      </c>
      <c r="K43" s="27" t="e">
        <f t="shared" si="14"/>
        <v>#DIV/0!</v>
      </c>
      <c r="L43" s="11" t="e">
        <f t="shared" si="11"/>
        <v>#DIV/0!</v>
      </c>
    </row>
    <row r="44" spans="1:12" ht="31.5" customHeight="1" hidden="1">
      <c r="A44" s="32" t="s">
        <v>35</v>
      </c>
      <c r="B44" s="13">
        <v>6</v>
      </c>
      <c r="C44" s="13">
        <v>3</v>
      </c>
      <c r="D44" s="44">
        <f>E44+F44</f>
        <v>0</v>
      </c>
      <c r="E44" s="41"/>
      <c r="F44" s="41"/>
      <c r="G44" s="22">
        <f>H44+I44</f>
        <v>0</v>
      </c>
      <c r="H44" s="60"/>
      <c r="I44" s="60"/>
      <c r="J44" s="14" t="e">
        <f t="shared" si="13"/>
        <v>#DIV/0!</v>
      </c>
      <c r="K44" s="28" t="e">
        <f t="shared" si="14"/>
        <v>#DIV/0!</v>
      </c>
      <c r="L44" s="15" t="e">
        <f t="shared" si="11"/>
        <v>#DIV/0!</v>
      </c>
    </row>
    <row r="45" spans="1:12" ht="31.5">
      <c r="A45" s="32" t="s">
        <v>36</v>
      </c>
      <c r="B45" s="13">
        <v>6</v>
      </c>
      <c r="C45" s="13">
        <v>5</v>
      </c>
      <c r="D45" s="40">
        <f>E45+F45</f>
        <v>0</v>
      </c>
      <c r="E45" s="40">
        <v>0</v>
      </c>
      <c r="F45" s="41"/>
      <c r="G45" s="21">
        <f>H45+I45</f>
        <v>0</v>
      </c>
      <c r="H45" s="21">
        <v>0</v>
      </c>
      <c r="I45" s="60"/>
      <c r="J45" s="14" t="e">
        <f t="shared" si="13"/>
        <v>#DIV/0!</v>
      </c>
      <c r="K45" s="28" t="e">
        <f t="shared" si="14"/>
        <v>#DIV/0!</v>
      </c>
      <c r="L45" s="15" t="e">
        <f t="shared" si="11"/>
        <v>#DIV/0!</v>
      </c>
    </row>
    <row r="46" spans="1:12" s="12" customFormat="1" ht="15.75">
      <c r="A46" s="31" t="s">
        <v>37</v>
      </c>
      <c r="B46" s="9">
        <v>7</v>
      </c>
      <c r="C46" s="9" t="s">
        <v>3</v>
      </c>
      <c r="D46" s="44">
        <f>SUM(D47:D54)</f>
        <v>376555.5</v>
      </c>
      <c r="E46" s="44">
        <f>SUM(E47:E54)</f>
        <v>376518.5</v>
      </c>
      <c r="F46" s="44">
        <f>SUM(F47:F54)</f>
        <v>37</v>
      </c>
      <c r="G46" s="22">
        <f aca="true" t="shared" si="17" ref="D46:I46">SUM(G47:G54)</f>
        <v>370215.5</v>
      </c>
      <c r="H46" s="22">
        <f t="shared" si="17"/>
        <v>370215.5</v>
      </c>
      <c r="I46" s="22">
        <f t="shared" si="17"/>
        <v>0</v>
      </c>
      <c r="J46" s="10">
        <f aca="true" t="shared" si="18" ref="J46:J73">G46/D46*100</f>
        <v>98.31631724938289</v>
      </c>
      <c r="K46" s="27">
        <f aca="true" t="shared" si="19" ref="K46:K73">H46/E46*100</f>
        <v>98.32597867037079</v>
      </c>
      <c r="L46" s="11"/>
    </row>
    <row r="47" spans="1:12" s="12" customFormat="1" ht="15.75">
      <c r="A47" s="32" t="s">
        <v>60</v>
      </c>
      <c r="B47" s="13">
        <v>7</v>
      </c>
      <c r="C47" s="13">
        <v>1</v>
      </c>
      <c r="D47" s="40">
        <f aca="true" t="shared" si="20" ref="D47:D54">E47+F47</f>
        <v>48106.8</v>
      </c>
      <c r="E47" s="40">
        <v>48106.8</v>
      </c>
      <c r="F47" s="41"/>
      <c r="G47" s="21">
        <f aca="true" t="shared" si="21" ref="G47:G54">H47+I47</f>
        <v>48724.4</v>
      </c>
      <c r="H47" s="21">
        <v>48724.4</v>
      </c>
      <c r="I47" s="60"/>
      <c r="J47" s="14">
        <f t="shared" si="18"/>
        <v>101.28381018899614</v>
      </c>
      <c r="K47" s="28">
        <f t="shared" si="19"/>
        <v>101.28381018899614</v>
      </c>
      <c r="L47" s="15"/>
    </row>
    <row r="48" spans="1:12" ht="15.75">
      <c r="A48" s="32" t="s">
        <v>38</v>
      </c>
      <c r="B48" s="13">
        <v>7</v>
      </c>
      <c r="C48" s="13">
        <v>2</v>
      </c>
      <c r="D48" s="40">
        <f t="shared" si="20"/>
        <v>269851.2</v>
      </c>
      <c r="E48" s="40">
        <v>269851.2</v>
      </c>
      <c r="F48" s="41"/>
      <c r="G48" s="21">
        <f t="shared" si="21"/>
        <v>269961.8</v>
      </c>
      <c r="H48" s="21">
        <v>269961.8</v>
      </c>
      <c r="I48" s="60"/>
      <c r="J48" s="14">
        <f t="shared" si="18"/>
        <v>100.04098555055525</v>
      </c>
      <c r="K48" s="28">
        <f t="shared" si="19"/>
        <v>100.04098555055525</v>
      </c>
      <c r="L48" s="15"/>
    </row>
    <row r="49" spans="1:12" ht="15.75">
      <c r="A49" s="32" t="s">
        <v>85</v>
      </c>
      <c r="B49" s="13">
        <v>7</v>
      </c>
      <c r="C49" s="13">
        <v>3</v>
      </c>
      <c r="D49" s="40">
        <f t="shared" si="20"/>
        <v>58027.5</v>
      </c>
      <c r="E49" s="40">
        <v>58027.5</v>
      </c>
      <c r="F49" s="41"/>
      <c r="G49" s="21">
        <f t="shared" si="21"/>
        <v>51504.3</v>
      </c>
      <c r="H49" s="21">
        <v>51504.3</v>
      </c>
      <c r="I49" s="60"/>
      <c r="J49" s="14">
        <f t="shared" si="18"/>
        <v>88.75843350135713</v>
      </c>
      <c r="K49" s="28">
        <f t="shared" si="19"/>
        <v>88.75843350135713</v>
      </c>
      <c r="L49" s="15"/>
    </row>
    <row r="50" spans="1:12" ht="31.5" customHeight="1" hidden="1">
      <c r="A50" s="32" t="s">
        <v>39</v>
      </c>
      <c r="B50" s="13">
        <v>7</v>
      </c>
      <c r="C50" s="13">
        <v>4</v>
      </c>
      <c r="D50" s="40">
        <f t="shared" si="20"/>
        <v>0</v>
      </c>
      <c r="E50" s="40"/>
      <c r="F50" s="41"/>
      <c r="G50" s="21">
        <f t="shared" si="21"/>
        <v>0</v>
      </c>
      <c r="H50" s="21"/>
      <c r="I50" s="60"/>
      <c r="J50" s="14" t="e">
        <f t="shared" si="18"/>
        <v>#DIV/0!</v>
      </c>
      <c r="K50" s="28" t="e">
        <f t="shared" si="19"/>
        <v>#DIV/0!</v>
      </c>
      <c r="L50" s="15"/>
    </row>
    <row r="51" spans="1:12" ht="31.5" customHeight="1" hidden="1">
      <c r="A51" s="32" t="s">
        <v>40</v>
      </c>
      <c r="B51" s="13">
        <v>7</v>
      </c>
      <c r="C51" s="13">
        <v>5</v>
      </c>
      <c r="D51" s="40">
        <f t="shared" si="20"/>
        <v>0</v>
      </c>
      <c r="E51" s="40"/>
      <c r="F51" s="41"/>
      <c r="G51" s="21">
        <f t="shared" si="21"/>
        <v>0</v>
      </c>
      <c r="H51" s="21"/>
      <c r="I51" s="60"/>
      <c r="J51" s="14" t="e">
        <f t="shared" si="18"/>
        <v>#DIV/0!</v>
      </c>
      <c r="K51" s="28" t="e">
        <f t="shared" si="19"/>
        <v>#DIV/0!</v>
      </c>
      <c r="L51" s="15"/>
    </row>
    <row r="52" spans="1:12" ht="31.5" customHeight="1" hidden="1">
      <c r="A52" s="32" t="s">
        <v>41</v>
      </c>
      <c r="B52" s="13">
        <v>7</v>
      </c>
      <c r="C52" s="13">
        <v>6</v>
      </c>
      <c r="D52" s="40">
        <f t="shared" si="20"/>
        <v>0</v>
      </c>
      <c r="E52" s="40"/>
      <c r="F52" s="41"/>
      <c r="G52" s="21">
        <f t="shared" si="21"/>
        <v>0</v>
      </c>
      <c r="H52" s="21"/>
      <c r="I52" s="60"/>
      <c r="J52" s="14" t="e">
        <f t="shared" si="18"/>
        <v>#DIV/0!</v>
      </c>
      <c r="K52" s="28" t="e">
        <f t="shared" si="19"/>
        <v>#DIV/0!</v>
      </c>
      <c r="L52" s="15"/>
    </row>
    <row r="53" spans="1:12" ht="31.5">
      <c r="A53" s="32" t="s">
        <v>42</v>
      </c>
      <c r="B53" s="13">
        <v>7</v>
      </c>
      <c r="C53" s="13">
        <v>7</v>
      </c>
      <c r="D53" s="40">
        <f t="shared" si="20"/>
        <v>37</v>
      </c>
      <c r="E53" s="40"/>
      <c r="F53" s="41">
        <v>37</v>
      </c>
      <c r="G53" s="21">
        <f t="shared" si="21"/>
        <v>15</v>
      </c>
      <c r="H53" s="21">
        <v>15</v>
      </c>
      <c r="I53" s="60"/>
      <c r="J53" s="14">
        <f t="shared" si="18"/>
        <v>40.54054054054054</v>
      </c>
      <c r="K53" s="28" t="e">
        <f t="shared" si="19"/>
        <v>#DIV/0!</v>
      </c>
      <c r="L53" s="15"/>
    </row>
    <row r="54" spans="1:12" ht="15.75">
      <c r="A54" s="32" t="s">
        <v>43</v>
      </c>
      <c r="B54" s="13">
        <v>7</v>
      </c>
      <c r="C54" s="13">
        <v>9</v>
      </c>
      <c r="D54" s="40">
        <f t="shared" si="20"/>
        <v>533</v>
      </c>
      <c r="E54" s="40">
        <v>533</v>
      </c>
      <c r="F54" s="41"/>
      <c r="G54" s="21">
        <f t="shared" si="21"/>
        <v>10</v>
      </c>
      <c r="H54" s="21">
        <v>10</v>
      </c>
      <c r="I54" s="60"/>
      <c r="J54" s="14">
        <f t="shared" si="18"/>
        <v>1.876172607879925</v>
      </c>
      <c r="K54" s="28">
        <f t="shared" si="19"/>
        <v>1.876172607879925</v>
      </c>
      <c r="L54" s="15"/>
    </row>
    <row r="55" spans="1:12" s="12" customFormat="1" ht="15.75">
      <c r="A55" s="31" t="s">
        <v>72</v>
      </c>
      <c r="B55" s="9">
        <v>8</v>
      </c>
      <c r="C55" s="9" t="s">
        <v>3</v>
      </c>
      <c r="D55" s="44">
        <f>SUM(D56:D60)</f>
        <v>67127.7</v>
      </c>
      <c r="E55" s="44">
        <f>SUM(E56:E60)</f>
        <v>46173.299999999996</v>
      </c>
      <c r="F55" s="39">
        <f>SUM(F56:F60)</f>
        <v>20954.4</v>
      </c>
      <c r="G55" s="22">
        <f aca="true" t="shared" si="22" ref="D55:I55">SUM(G56:G60)</f>
        <v>77362.99999999999</v>
      </c>
      <c r="H55" s="22">
        <f t="shared" si="22"/>
        <v>56185.299999999996</v>
      </c>
      <c r="I55" s="10">
        <f t="shared" si="22"/>
        <v>21177.7</v>
      </c>
      <c r="J55" s="10">
        <f t="shared" si="18"/>
        <v>115.24750587313433</v>
      </c>
      <c r="K55" s="27">
        <f t="shared" si="19"/>
        <v>121.68352706001086</v>
      </c>
      <c r="L55" s="11">
        <f aca="true" t="shared" si="23" ref="L55:L60">I55/F55*100</f>
        <v>101.06564731035009</v>
      </c>
    </row>
    <row r="56" spans="1:12" ht="15.75">
      <c r="A56" s="32" t="s">
        <v>44</v>
      </c>
      <c r="B56" s="13">
        <v>8</v>
      </c>
      <c r="C56" s="13">
        <v>1</v>
      </c>
      <c r="D56" s="40">
        <v>59827</v>
      </c>
      <c r="E56" s="40">
        <v>40072.6</v>
      </c>
      <c r="F56" s="46">
        <v>19754.4</v>
      </c>
      <c r="G56" s="21">
        <v>69290.9</v>
      </c>
      <c r="H56" s="21">
        <v>49158.7</v>
      </c>
      <c r="I56" s="61">
        <v>20132.2</v>
      </c>
      <c r="J56" s="14">
        <f t="shared" si="18"/>
        <v>115.81877747505307</v>
      </c>
      <c r="K56" s="28">
        <f t="shared" si="19"/>
        <v>122.67409651482559</v>
      </c>
      <c r="L56" s="15">
        <f t="shared" si="23"/>
        <v>101.91248531972623</v>
      </c>
    </row>
    <row r="57" spans="1:12" ht="15.75">
      <c r="A57" s="32" t="s">
        <v>45</v>
      </c>
      <c r="B57" s="13">
        <v>8</v>
      </c>
      <c r="C57" s="13">
        <v>2</v>
      </c>
      <c r="D57" s="40">
        <v>1406.2</v>
      </c>
      <c r="E57" s="40">
        <v>475</v>
      </c>
      <c r="F57" s="46">
        <v>931.2</v>
      </c>
      <c r="G57" s="21">
        <v>1611.2</v>
      </c>
      <c r="H57" s="21">
        <v>700</v>
      </c>
      <c r="I57" s="61">
        <v>911.2</v>
      </c>
      <c r="J57" s="14">
        <f t="shared" si="18"/>
        <v>114.57829611719528</v>
      </c>
      <c r="K57" s="28">
        <f t="shared" si="19"/>
        <v>147.36842105263156</v>
      </c>
      <c r="L57" s="15">
        <f t="shared" si="23"/>
        <v>97.85223367697594</v>
      </c>
    </row>
    <row r="58" spans="1:12" ht="15.75" customHeight="1" hidden="1">
      <c r="A58" s="33"/>
      <c r="B58" s="13">
        <v>8</v>
      </c>
      <c r="C58" s="13">
        <v>3</v>
      </c>
      <c r="D58" s="40">
        <f>E58+F58</f>
        <v>0</v>
      </c>
      <c r="E58" s="40"/>
      <c r="F58" s="46"/>
      <c r="G58" s="21">
        <f>H58+I58</f>
        <v>0</v>
      </c>
      <c r="H58" s="21"/>
      <c r="I58" s="61"/>
      <c r="J58" s="14" t="e">
        <f t="shared" si="18"/>
        <v>#DIV/0!</v>
      </c>
      <c r="K58" s="28" t="e">
        <f t="shared" si="19"/>
        <v>#DIV/0!</v>
      </c>
      <c r="L58" s="15"/>
    </row>
    <row r="59" spans="1:12" ht="15.75" customHeight="1" hidden="1">
      <c r="A59" s="33"/>
      <c r="B59" s="13">
        <v>8</v>
      </c>
      <c r="C59" s="13">
        <v>4</v>
      </c>
      <c r="D59" s="40">
        <f>E59+F59</f>
        <v>0</v>
      </c>
      <c r="E59" s="40"/>
      <c r="F59" s="46"/>
      <c r="G59" s="21">
        <f>H59+I59</f>
        <v>0</v>
      </c>
      <c r="H59" s="21"/>
      <c r="I59" s="61"/>
      <c r="J59" s="14" t="e">
        <f t="shared" si="18"/>
        <v>#DIV/0!</v>
      </c>
      <c r="K59" s="28" t="e">
        <f t="shared" si="19"/>
        <v>#DIV/0!</v>
      </c>
      <c r="L59" s="15"/>
    </row>
    <row r="60" spans="1:12" ht="31.5">
      <c r="A60" s="32" t="s">
        <v>67</v>
      </c>
      <c r="B60" s="13">
        <v>8</v>
      </c>
      <c r="C60" s="13">
        <v>4</v>
      </c>
      <c r="D60" s="40">
        <f>E60+F60</f>
        <v>5894.5</v>
      </c>
      <c r="E60" s="40">
        <v>5625.7</v>
      </c>
      <c r="F60" s="46">
        <v>268.8</v>
      </c>
      <c r="G60" s="21">
        <f>H60+I60</f>
        <v>6460.900000000001</v>
      </c>
      <c r="H60" s="21">
        <v>6326.6</v>
      </c>
      <c r="I60" s="61">
        <v>134.3</v>
      </c>
      <c r="J60" s="14">
        <f t="shared" si="18"/>
        <v>109.60895750275681</v>
      </c>
      <c r="K60" s="28">
        <f t="shared" si="19"/>
        <v>112.4588940043017</v>
      </c>
      <c r="L60" s="15">
        <f t="shared" si="23"/>
        <v>49.96279761904762</v>
      </c>
    </row>
    <row r="61" spans="1:12" s="12" customFormat="1" ht="19.5" customHeight="1">
      <c r="A61" s="31" t="s">
        <v>68</v>
      </c>
      <c r="B61" s="9">
        <v>9</v>
      </c>
      <c r="C61" s="9" t="s">
        <v>3</v>
      </c>
      <c r="D61" s="44">
        <f>SUM(D62:D67)</f>
        <v>0</v>
      </c>
      <c r="E61" s="44">
        <f>SUM(E62:E67)</f>
        <v>0</v>
      </c>
      <c r="F61" s="44">
        <f>SUM(F62:F67)</f>
        <v>0</v>
      </c>
      <c r="G61" s="22">
        <f aca="true" t="shared" si="24" ref="D61:I61">SUM(G62:G67)</f>
        <v>0</v>
      </c>
      <c r="H61" s="22">
        <f t="shared" si="24"/>
        <v>0</v>
      </c>
      <c r="I61" s="22">
        <f t="shared" si="24"/>
        <v>0</v>
      </c>
      <c r="J61" s="10"/>
      <c r="K61" s="27"/>
      <c r="L61" s="11"/>
    </row>
    <row r="62" spans="1:12" ht="15.75" customHeight="1" hidden="1">
      <c r="A62" s="32" t="s">
        <v>48</v>
      </c>
      <c r="B62" s="13">
        <v>9</v>
      </c>
      <c r="C62" s="13">
        <v>1</v>
      </c>
      <c r="D62" s="40"/>
      <c r="E62" s="45"/>
      <c r="F62" s="41"/>
      <c r="G62" s="21"/>
      <c r="H62" s="62"/>
      <c r="I62" s="60"/>
      <c r="J62" s="14"/>
      <c r="K62" s="28"/>
      <c r="L62" s="15"/>
    </row>
    <row r="63" spans="1:12" ht="15.75" customHeight="1" hidden="1">
      <c r="A63" s="32" t="s">
        <v>49</v>
      </c>
      <c r="B63" s="13">
        <v>9</v>
      </c>
      <c r="C63" s="13">
        <v>2</v>
      </c>
      <c r="D63" s="40"/>
      <c r="E63" s="45"/>
      <c r="F63" s="41"/>
      <c r="G63" s="21"/>
      <c r="H63" s="62"/>
      <c r="I63" s="60"/>
      <c r="J63" s="14"/>
      <c r="K63" s="28"/>
      <c r="L63" s="15"/>
    </row>
    <row r="64" spans="1:12" ht="31.5" customHeight="1" hidden="1">
      <c r="A64" s="34" t="s">
        <v>65</v>
      </c>
      <c r="B64" s="13">
        <v>9</v>
      </c>
      <c r="C64" s="13">
        <v>3</v>
      </c>
      <c r="D64" s="40"/>
      <c r="E64" s="45"/>
      <c r="F64" s="41"/>
      <c r="G64" s="21"/>
      <c r="H64" s="62"/>
      <c r="I64" s="60"/>
      <c r="J64" s="14"/>
      <c r="K64" s="28"/>
      <c r="L64" s="15"/>
    </row>
    <row r="65" spans="1:12" ht="15.75" customHeight="1" hidden="1">
      <c r="A65" s="34" t="s">
        <v>66</v>
      </c>
      <c r="B65" s="13">
        <v>9</v>
      </c>
      <c r="C65" s="13">
        <v>4</v>
      </c>
      <c r="D65" s="40"/>
      <c r="E65" s="45"/>
      <c r="F65" s="41"/>
      <c r="G65" s="21"/>
      <c r="H65" s="62"/>
      <c r="I65" s="60"/>
      <c r="J65" s="14"/>
      <c r="K65" s="28"/>
      <c r="L65" s="15"/>
    </row>
    <row r="66" spans="1:12" ht="15.75" customHeight="1" hidden="1">
      <c r="A66" s="33"/>
      <c r="B66" s="13">
        <v>9</v>
      </c>
      <c r="C66" s="13">
        <v>8</v>
      </c>
      <c r="D66" s="40"/>
      <c r="E66" s="45"/>
      <c r="F66" s="41"/>
      <c r="G66" s="21"/>
      <c r="H66" s="62"/>
      <c r="I66" s="60"/>
      <c r="J66" s="14"/>
      <c r="K66" s="28"/>
      <c r="L66" s="15"/>
    </row>
    <row r="67" spans="1:12" ht="31.5">
      <c r="A67" s="32" t="s">
        <v>79</v>
      </c>
      <c r="B67" s="13">
        <v>9</v>
      </c>
      <c r="C67" s="13">
        <v>9</v>
      </c>
      <c r="D67" s="40">
        <f>E67+F67</f>
        <v>0</v>
      </c>
      <c r="E67" s="45"/>
      <c r="F67" s="41"/>
      <c r="G67" s="21">
        <f>H67+I67</f>
        <v>0</v>
      </c>
      <c r="H67" s="62"/>
      <c r="I67" s="60"/>
      <c r="J67" s="14"/>
      <c r="K67" s="28"/>
      <c r="L67" s="15"/>
    </row>
    <row r="68" spans="1:12" s="12" customFormat="1" ht="15.75">
      <c r="A68" s="31" t="s">
        <v>51</v>
      </c>
      <c r="B68" s="9">
        <v>10</v>
      </c>
      <c r="C68" s="9" t="s">
        <v>3</v>
      </c>
      <c r="D68" s="44">
        <f>SUM(D69:D73)</f>
        <v>19994.399999999998</v>
      </c>
      <c r="E68" s="44">
        <f>SUM(E69:E73)</f>
        <v>18958.899999999998</v>
      </c>
      <c r="F68" s="44">
        <f>SUM(F69:F73)</f>
        <v>1035.5</v>
      </c>
      <c r="G68" s="22">
        <f aca="true" t="shared" si="25" ref="D68:I68">SUM(G69:G73)</f>
        <v>17567.2</v>
      </c>
      <c r="H68" s="22">
        <f t="shared" si="25"/>
        <v>16709</v>
      </c>
      <c r="I68" s="22">
        <f t="shared" si="25"/>
        <v>858.2</v>
      </c>
      <c r="J68" s="10">
        <f t="shared" si="18"/>
        <v>87.86060096827113</v>
      </c>
      <c r="K68" s="27">
        <f t="shared" si="19"/>
        <v>88.13275031779271</v>
      </c>
      <c r="L68" s="11">
        <f>I68/F68*100</f>
        <v>82.87783679381941</v>
      </c>
    </row>
    <row r="69" spans="1:12" ht="15.75">
      <c r="A69" s="32" t="s">
        <v>52</v>
      </c>
      <c r="B69" s="13">
        <v>10</v>
      </c>
      <c r="C69" s="13">
        <v>1</v>
      </c>
      <c r="D69" s="40">
        <f>E69+F69</f>
        <v>5661.2</v>
      </c>
      <c r="E69" s="40">
        <v>4625.7</v>
      </c>
      <c r="F69" s="41">
        <v>1035.5</v>
      </c>
      <c r="G69" s="21">
        <f>H69+I69</f>
        <v>5198.4</v>
      </c>
      <c r="H69" s="21">
        <v>4340.2</v>
      </c>
      <c r="I69" s="60">
        <v>858.2</v>
      </c>
      <c r="J69" s="14">
        <f t="shared" si="18"/>
        <v>91.8250547587084</v>
      </c>
      <c r="K69" s="28">
        <f t="shared" si="19"/>
        <v>93.82796117344402</v>
      </c>
      <c r="L69" s="15">
        <f>I69/F69*100</f>
        <v>82.87783679381941</v>
      </c>
    </row>
    <row r="70" spans="1:12" ht="15.75" customHeight="1" hidden="1">
      <c r="A70" s="32" t="s">
        <v>53</v>
      </c>
      <c r="B70" s="13">
        <v>10</v>
      </c>
      <c r="C70" s="13">
        <v>2</v>
      </c>
      <c r="D70" s="40">
        <f>E70+F70</f>
        <v>0</v>
      </c>
      <c r="E70" s="40"/>
      <c r="F70" s="46"/>
      <c r="G70" s="21">
        <f>H70+I70</f>
        <v>0</v>
      </c>
      <c r="H70" s="21"/>
      <c r="I70" s="61"/>
      <c r="J70" s="14" t="e">
        <f t="shared" si="18"/>
        <v>#DIV/0!</v>
      </c>
      <c r="K70" s="28" t="e">
        <f t="shared" si="19"/>
        <v>#DIV/0!</v>
      </c>
      <c r="L70" s="15" t="e">
        <f>I70/F70*100</f>
        <v>#DIV/0!</v>
      </c>
    </row>
    <row r="71" spans="1:12" ht="15.75">
      <c r="A71" s="32" t="s">
        <v>54</v>
      </c>
      <c r="B71" s="13">
        <v>10</v>
      </c>
      <c r="C71" s="13">
        <v>3</v>
      </c>
      <c r="D71" s="40">
        <f>E71+F71</f>
        <v>4126.3</v>
      </c>
      <c r="E71" s="40">
        <v>4126.3</v>
      </c>
      <c r="F71" s="46"/>
      <c r="G71" s="21">
        <f>H71+I71</f>
        <v>2879.3</v>
      </c>
      <c r="H71" s="21">
        <v>2879.3</v>
      </c>
      <c r="I71" s="61"/>
      <c r="J71" s="14">
        <f t="shared" si="18"/>
        <v>69.77922109395827</v>
      </c>
      <c r="K71" s="28">
        <f t="shared" si="19"/>
        <v>69.77922109395827</v>
      </c>
      <c r="L71" s="15"/>
    </row>
    <row r="72" spans="1:12" ht="15.75">
      <c r="A72" s="32" t="s">
        <v>80</v>
      </c>
      <c r="B72" s="13">
        <v>10</v>
      </c>
      <c r="C72" s="13">
        <v>4</v>
      </c>
      <c r="D72" s="40">
        <f>E72+F72</f>
        <v>6475.3</v>
      </c>
      <c r="E72" s="40">
        <v>6475.3</v>
      </c>
      <c r="F72" s="46"/>
      <c r="G72" s="21">
        <f>H72+I72</f>
        <v>5155.5</v>
      </c>
      <c r="H72" s="21">
        <v>5155.5</v>
      </c>
      <c r="I72" s="61"/>
      <c r="J72" s="14">
        <f t="shared" si="18"/>
        <v>79.61793275987212</v>
      </c>
      <c r="K72" s="28">
        <f t="shared" si="19"/>
        <v>79.61793275987212</v>
      </c>
      <c r="L72" s="15"/>
    </row>
    <row r="73" spans="1:12" ht="31.5">
      <c r="A73" s="32" t="s">
        <v>55</v>
      </c>
      <c r="B73" s="13">
        <v>10</v>
      </c>
      <c r="C73" s="13">
        <v>6</v>
      </c>
      <c r="D73" s="40">
        <f>E73+F73</f>
        <v>3731.6</v>
      </c>
      <c r="E73" s="40">
        <v>3731.6</v>
      </c>
      <c r="F73" s="41"/>
      <c r="G73" s="21">
        <f>H73+I73</f>
        <v>4334</v>
      </c>
      <c r="H73" s="21">
        <v>4334</v>
      </c>
      <c r="I73" s="60"/>
      <c r="J73" s="14">
        <f t="shared" si="18"/>
        <v>116.1432093471969</v>
      </c>
      <c r="K73" s="28">
        <f t="shared" si="19"/>
        <v>116.1432093471969</v>
      </c>
      <c r="L73" s="15"/>
    </row>
    <row r="74" spans="1:12" ht="15.75">
      <c r="A74" s="31" t="s">
        <v>50</v>
      </c>
      <c r="B74" s="9">
        <v>11</v>
      </c>
      <c r="C74" s="9"/>
      <c r="D74" s="47">
        <f>D75+D76+D77</f>
        <v>40066.3</v>
      </c>
      <c r="E74" s="47">
        <f>E75+E76+E77</f>
        <v>37604.8</v>
      </c>
      <c r="F74" s="47">
        <f>F75+F76+F77</f>
        <v>2461.5</v>
      </c>
      <c r="G74" s="63">
        <f aca="true" t="shared" si="26" ref="D74:I74">G75+G76+G77</f>
        <v>39263.3</v>
      </c>
      <c r="H74" s="63">
        <f t="shared" si="26"/>
        <v>36613</v>
      </c>
      <c r="I74" s="63">
        <f t="shared" si="26"/>
        <v>2650.3</v>
      </c>
      <c r="J74" s="10">
        <f>G74/D74*100</f>
        <v>97.99582192515905</v>
      </c>
      <c r="K74" s="22">
        <f aca="true" t="shared" si="27" ref="J74:L77">H74/E74*100</f>
        <v>97.36257073565075</v>
      </c>
      <c r="L74" s="10">
        <f t="shared" si="27"/>
        <v>107.67011984562261</v>
      </c>
    </row>
    <row r="75" spans="1:12" ht="15.75">
      <c r="A75" s="32" t="s">
        <v>69</v>
      </c>
      <c r="B75" s="13">
        <v>11</v>
      </c>
      <c r="C75" s="13">
        <v>1</v>
      </c>
      <c r="D75" s="40">
        <f>E75+F75</f>
        <v>36324.4</v>
      </c>
      <c r="E75" s="40">
        <v>33862.9</v>
      </c>
      <c r="F75" s="46">
        <v>2461.5</v>
      </c>
      <c r="G75" s="21">
        <f>H75+I75</f>
        <v>37145.600000000006</v>
      </c>
      <c r="H75" s="21">
        <v>34495.3</v>
      </c>
      <c r="I75" s="61">
        <v>2650.3</v>
      </c>
      <c r="J75" s="14">
        <f t="shared" si="27"/>
        <v>102.26073933774545</v>
      </c>
      <c r="K75" s="21">
        <f t="shared" si="27"/>
        <v>101.86753054227489</v>
      </c>
      <c r="L75" s="14">
        <f t="shared" si="27"/>
        <v>107.67011984562261</v>
      </c>
    </row>
    <row r="76" spans="1:12" ht="15.75">
      <c r="A76" s="32" t="s">
        <v>70</v>
      </c>
      <c r="B76" s="13">
        <v>11</v>
      </c>
      <c r="C76" s="13">
        <v>2</v>
      </c>
      <c r="D76" s="40">
        <f>E76+F76</f>
        <v>3741.9</v>
      </c>
      <c r="E76" s="40">
        <v>3741.9</v>
      </c>
      <c r="F76" s="46"/>
      <c r="G76" s="21">
        <f>H76+I76</f>
        <v>2117.7</v>
      </c>
      <c r="H76" s="21">
        <v>2117.7</v>
      </c>
      <c r="I76" s="61"/>
      <c r="J76" s="14">
        <f t="shared" si="27"/>
        <v>56.594243566102776</v>
      </c>
      <c r="K76" s="21">
        <f t="shared" si="27"/>
        <v>56.594243566102776</v>
      </c>
      <c r="L76" s="14"/>
    </row>
    <row r="77" spans="1:12" ht="31.5" customHeight="1" hidden="1">
      <c r="A77" s="32" t="s">
        <v>71</v>
      </c>
      <c r="B77" s="13">
        <v>11</v>
      </c>
      <c r="C77" s="13">
        <v>5</v>
      </c>
      <c r="D77" s="48"/>
      <c r="E77" s="49"/>
      <c r="F77" s="50"/>
      <c r="G77" s="48"/>
      <c r="H77" s="49"/>
      <c r="I77" s="50"/>
      <c r="J77" s="14" t="e">
        <f t="shared" si="27"/>
        <v>#DIV/0!</v>
      </c>
      <c r="K77" s="21" t="e">
        <f t="shared" si="27"/>
        <v>#DIV/0!</v>
      </c>
      <c r="L77" s="14"/>
    </row>
    <row r="78" spans="1:12" ht="15.75">
      <c r="A78" s="31" t="s">
        <v>73</v>
      </c>
      <c r="B78" s="9">
        <v>12</v>
      </c>
      <c r="C78" s="9"/>
      <c r="D78" s="47">
        <f>D79+D80</f>
        <v>11024</v>
      </c>
      <c r="E78" s="51">
        <f>E79+E80</f>
        <v>11024</v>
      </c>
      <c r="F78" s="51">
        <f>F79+F80</f>
        <v>0</v>
      </c>
      <c r="G78" s="63">
        <f aca="true" t="shared" si="28" ref="D78:I78">G79+G80</f>
        <v>11591.5</v>
      </c>
      <c r="H78" s="64">
        <f t="shared" si="28"/>
        <v>11591.5</v>
      </c>
      <c r="I78" s="64">
        <f t="shared" si="28"/>
        <v>0</v>
      </c>
      <c r="J78" s="10">
        <f aca="true" t="shared" si="29" ref="J78:K80">G78/D78*100</f>
        <v>105.14785921625544</v>
      </c>
      <c r="K78" s="22">
        <f t="shared" si="29"/>
        <v>105.14785921625544</v>
      </c>
      <c r="L78" s="10"/>
    </row>
    <row r="79" spans="1:12" ht="15.75">
      <c r="A79" s="32" t="s">
        <v>46</v>
      </c>
      <c r="B79" s="13">
        <v>12</v>
      </c>
      <c r="C79" s="13">
        <v>1</v>
      </c>
      <c r="D79" s="40">
        <f>E79+F79</f>
        <v>7053.1</v>
      </c>
      <c r="E79" s="40">
        <v>7053.1</v>
      </c>
      <c r="F79" s="46"/>
      <c r="G79" s="21">
        <f>H79+I79</f>
        <v>7355.9</v>
      </c>
      <c r="H79" s="21">
        <v>7355.9</v>
      </c>
      <c r="I79" s="61"/>
      <c r="J79" s="14">
        <f t="shared" si="29"/>
        <v>104.29314769392181</v>
      </c>
      <c r="K79" s="21">
        <f t="shared" si="29"/>
        <v>104.29314769392181</v>
      </c>
      <c r="L79" s="14"/>
    </row>
    <row r="80" spans="1:12" ht="15.75">
      <c r="A80" s="32" t="s">
        <v>47</v>
      </c>
      <c r="B80" s="13">
        <v>12</v>
      </c>
      <c r="C80" s="13">
        <v>2</v>
      </c>
      <c r="D80" s="40">
        <f>E80+F80</f>
        <v>3970.9</v>
      </c>
      <c r="E80" s="40">
        <v>3970.9</v>
      </c>
      <c r="F80" s="46"/>
      <c r="G80" s="21">
        <f>H80+I80</f>
        <v>4235.6</v>
      </c>
      <c r="H80" s="21">
        <v>4235.6</v>
      </c>
      <c r="I80" s="61"/>
      <c r="J80" s="14">
        <f t="shared" si="29"/>
        <v>106.66599511445769</v>
      </c>
      <c r="K80" s="21">
        <f t="shared" si="29"/>
        <v>106.66599511445769</v>
      </c>
      <c r="L80" s="14"/>
    </row>
    <row r="81" spans="1:12" ht="31.5">
      <c r="A81" s="35" t="s">
        <v>81</v>
      </c>
      <c r="B81" s="19">
        <v>13</v>
      </c>
      <c r="C81" s="19"/>
      <c r="D81" s="51">
        <f aca="true" t="shared" si="30" ref="D81:I81">D82</f>
        <v>0</v>
      </c>
      <c r="E81" s="51">
        <f t="shared" si="30"/>
        <v>0</v>
      </c>
      <c r="F81" s="51">
        <f t="shared" si="30"/>
        <v>0</v>
      </c>
      <c r="G81" s="64">
        <f t="shared" si="30"/>
        <v>0</v>
      </c>
      <c r="H81" s="64">
        <f t="shared" si="30"/>
        <v>0</v>
      </c>
      <c r="I81" s="64">
        <f t="shared" si="30"/>
        <v>0</v>
      </c>
      <c r="J81" s="10"/>
      <c r="K81" s="22"/>
      <c r="L81" s="10"/>
    </row>
    <row r="82" spans="1:12" ht="30.75" customHeight="1">
      <c r="A82" s="34" t="s">
        <v>82</v>
      </c>
      <c r="B82" s="20">
        <v>13</v>
      </c>
      <c r="C82" s="20">
        <v>1</v>
      </c>
      <c r="D82" s="40">
        <f>E82+F82</f>
        <v>0</v>
      </c>
      <c r="E82" s="52">
        <v>0</v>
      </c>
      <c r="F82" s="46"/>
      <c r="G82" s="21">
        <f>H82+I82</f>
        <v>0</v>
      </c>
      <c r="H82" s="65">
        <v>0</v>
      </c>
      <c r="I82" s="61"/>
      <c r="J82" s="14"/>
      <c r="K82" s="21"/>
      <c r="L82" s="14"/>
    </row>
    <row r="83" spans="1:12" s="12" customFormat="1" ht="63">
      <c r="A83" s="31" t="s">
        <v>74</v>
      </c>
      <c r="B83" s="9">
        <v>14</v>
      </c>
      <c r="C83" s="9" t="s">
        <v>3</v>
      </c>
      <c r="D83" s="39">
        <f>SUM(D84:D87)</f>
        <v>0</v>
      </c>
      <c r="E83" s="39">
        <f>SUM(E84:E87)</f>
        <v>197085.6</v>
      </c>
      <c r="F83" s="39">
        <f>SUM(F84:F87)</f>
        <v>0</v>
      </c>
      <c r="G83" s="10">
        <f aca="true" t="shared" si="31" ref="D83:I83">SUM(G84:G87)</f>
        <v>0</v>
      </c>
      <c r="H83" s="10">
        <f t="shared" si="31"/>
        <v>251211.9</v>
      </c>
      <c r="I83" s="10">
        <f t="shared" si="31"/>
        <v>0</v>
      </c>
      <c r="J83" s="10">
        <v>0</v>
      </c>
      <c r="K83" s="27">
        <f aca="true" t="shared" si="32" ref="K83:K88">H83/E83*100</f>
        <v>127.46334587610662</v>
      </c>
      <c r="L83" s="10"/>
    </row>
    <row r="84" spans="1:12" ht="50.25" customHeight="1">
      <c r="A84" s="34" t="s">
        <v>75</v>
      </c>
      <c r="B84" s="13">
        <v>14</v>
      </c>
      <c r="C84" s="13">
        <v>1</v>
      </c>
      <c r="D84" s="53"/>
      <c r="E84" s="53">
        <v>39069.9</v>
      </c>
      <c r="F84" s="46"/>
      <c r="G84" s="14"/>
      <c r="H84" s="14">
        <v>39852.1</v>
      </c>
      <c r="I84" s="61"/>
      <c r="J84" s="14"/>
      <c r="K84" s="28">
        <f t="shared" si="32"/>
        <v>102.0020527311306</v>
      </c>
      <c r="L84" s="14"/>
    </row>
    <row r="85" spans="1:12" ht="66.75" customHeight="1" hidden="1">
      <c r="A85" s="32" t="s">
        <v>56</v>
      </c>
      <c r="B85" s="13">
        <v>11</v>
      </c>
      <c r="C85" s="13">
        <v>2</v>
      </c>
      <c r="D85" s="53"/>
      <c r="E85" s="53"/>
      <c r="F85" s="46"/>
      <c r="G85" s="14"/>
      <c r="H85" s="14"/>
      <c r="I85" s="61"/>
      <c r="J85" s="14"/>
      <c r="K85" s="28" t="e">
        <f t="shared" si="32"/>
        <v>#DIV/0!</v>
      </c>
      <c r="L85" s="14"/>
    </row>
    <row r="86" spans="1:12" ht="24.75" customHeight="1">
      <c r="A86" s="32" t="s">
        <v>76</v>
      </c>
      <c r="B86" s="13">
        <v>14</v>
      </c>
      <c r="C86" s="13">
        <v>2</v>
      </c>
      <c r="D86" s="53"/>
      <c r="E86" s="53">
        <v>158015.7</v>
      </c>
      <c r="F86" s="46"/>
      <c r="G86" s="14"/>
      <c r="H86" s="14">
        <v>211359.8</v>
      </c>
      <c r="I86" s="61"/>
      <c r="J86" s="14"/>
      <c r="K86" s="28">
        <f t="shared" si="32"/>
        <v>133.75873410047228</v>
      </c>
      <c r="L86" s="14"/>
    </row>
    <row r="87" spans="1:12" ht="31.5">
      <c r="A87" s="32" t="s">
        <v>84</v>
      </c>
      <c r="B87" s="13">
        <v>14</v>
      </c>
      <c r="C87" s="13">
        <v>3</v>
      </c>
      <c r="D87" s="53"/>
      <c r="E87" s="52"/>
      <c r="F87" s="46"/>
      <c r="G87" s="14"/>
      <c r="H87" s="65"/>
      <c r="I87" s="61"/>
      <c r="J87" s="14"/>
      <c r="K87" s="28"/>
      <c r="L87" s="14"/>
    </row>
    <row r="88" spans="1:12" s="12" customFormat="1" ht="25.5" customHeight="1">
      <c r="A88" s="36" t="s">
        <v>57</v>
      </c>
      <c r="B88" s="36"/>
      <c r="C88" s="36"/>
      <c r="D88" s="54">
        <f>D78+D74+D68+D61+D55+D46+D43+D38+D27+D21+D19+D7+D81</f>
        <v>953382.5800000001</v>
      </c>
      <c r="E88" s="54">
        <f>E78+E74+E68+E61+E55+E46+E43+E38+E27+E21+E19+E7+E81+E83</f>
        <v>999371.4999999999</v>
      </c>
      <c r="F88" s="54">
        <f>F78+F74+F68+F61+F55+F46+F43+F38+F27+F21+F19+F7+F81</f>
        <v>241550.8</v>
      </c>
      <c r="G88" s="37">
        <f>G78+G74+G68+G61+G55+G46+G43+G38+G27+G21+G19+G7+G81</f>
        <v>1102934.0999999999</v>
      </c>
      <c r="H88" s="37">
        <f>H78+H74+H68+H61+H55+H46+H43+H38+H27+H21+H19+H7+H81+H83</f>
        <v>1209625.5</v>
      </c>
      <c r="I88" s="37">
        <f>I78+I74+I68+I61+I55+I46+I43+I38+I27+I21+I19+I7+I81</f>
        <v>283555.30000000005</v>
      </c>
      <c r="J88" s="37">
        <f>G88/D88*100</f>
        <v>115.68641205925954</v>
      </c>
      <c r="K88" s="38">
        <f t="shared" si="32"/>
        <v>121.03862277441372</v>
      </c>
      <c r="L88" s="38">
        <f>I88/F88*100</f>
        <v>117.3895097842773</v>
      </c>
    </row>
    <row r="89" spans="1:12" ht="15.75">
      <c r="A89" s="16"/>
      <c r="B89" s="16"/>
      <c r="C89" s="16"/>
      <c r="D89" s="16"/>
      <c r="E89" s="4"/>
      <c r="F89" s="18"/>
      <c r="G89" s="17"/>
      <c r="H89" s="17"/>
      <c r="I89" s="17"/>
      <c r="J89" s="4"/>
      <c r="K89" s="24"/>
      <c r="L89" s="4"/>
    </row>
  </sheetData>
  <sheetProtection/>
  <mergeCells count="9">
    <mergeCell ref="A2:L2"/>
    <mergeCell ref="E4:F4"/>
    <mergeCell ref="G4:G5"/>
    <mergeCell ref="H4:I4"/>
    <mergeCell ref="J4:L4"/>
    <mergeCell ref="D4:D5"/>
    <mergeCell ref="A4:A5"/>
    <mergeCell ref="B4:B5"/>
    <mergeCell ref="C4:C5"/>
  </mergeCells>
  <printOptions/>
  <pageMargins left="0.3937007874015748" right="0.3937007874015748" top="0.7874015748031497" bottom="0.3937007874015748" header="0.11811023622047245" footer="0.11811023622047245"/>
  <pageSetup fitToHeight="0" fitToWidth="1" horizontalDpi="600" verticalDpi="600" orientation="landscape" paperSize="9" scale="64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Маликова Светлана Сергеевна</cp:lastModifiedBy>
  <cp:lastPrinted>2018-08-20T12:54:28Z</cp:lastPrinted>
  <dcterms:created xsi:type="dcterms:W3CDTF">2007-09-13T08:04:48Z</dcterms:created>
  <dcterms:modified xsi:type="dcterms:W3CDTF">2022-05-06T11:20:14Z</dcterms:modified>
  <cp:category/>
  <cp:version/>
  <cp:contentType/>
  <cp:contentStatus/>
</cp:coreProperties>
</file>